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yzewyndi\Documents\kwaliteitskader en radars\"/>
    </mc:Choice>
  </mc:AlternateContent>
  <workbookProtection workbookAlgorithmName="SHA-512" workbookHashValue="N0yTLyq/3GBpngGH9LWdhLAVqE0a9PLL2ZB7hPgdA5i+f+PvmOlCs6J1yC4/5Ca1oDb151WFHoS+YFfW+VGRMA==" workbookSaltValue="I4dR5gWdYfR9syZ0cg96lQ==" workbookSpinCount="100000" lockStructure="1"/>
  <bookViews>
    <workbookView xWindow="0" yWindow="0" windowWidth="20490" windowHeight="7755"/>
  </bookViews>
  <sheets>
    <sheet name="HOME" sheetId="3" r:id="rId1"/>
    <sheet name="Content &amp; Media" sheetId="13" r:id="rId2"/>
    <sheet name="HR-beleid" sheetId="12" r:id="rId3"/>
    <sheet name="Infrastructuur &amp; Inrichting" sheetId="14" r:id="rId4"/>
    <sheet name="Klantgerichte dienstverlening" sheetId="15" r:id="rId5"/>
    <sheet name="Management" sheetId="5" r:id="rId6"/>
    <sheet name="Marketing&amp;Communicatie" sheetId="6" r:id="rId7"/>
    <sheet name="MVO" sheetId="7"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4" l="1"/>
  <c r="C26" i="12"/>
  <c r="C14" i="12" l="1"/>
  <c r="E12" i="3" l="1"/>
  <c r="C55" i="15" l="1"/>
  <c r="E41" i="15" s="1"/>
  <c r="C70" i="15"/>
  <c r="E56" i="15" s="1"/>
  <c r="C40" i="15"/>
  <c r="E27" i="15" s="1"/>
  <c r="C26" i="15"/>
  <c r="E5" i="15" s="1"/>
  <c r="E2" i="15" l="1"/>
  <c r="C7" i="3" s="1"/>
  <c r="C37" i="13"/>
  <c r="E16" i="13" s="1"/>
  <c r="C58" i="13"/>
  <c r="E46" i="13" s="1"/>
  <c r="C51" i="12"/>
  <c r="E5" i="14"/>
  <c r="C36" i="14"/>
  <c r="E20" i="14" s="1"/>
  <c r="C61" i="14"/>
  <c r="E52" i="14" s="1"/>
  <c r="C24" i="5"/>
  <c r="E17" i="5" s="1"/>
  <c r="C29" i="5"/>
  <c r="E25" i="5" s="1"/>
  <c r="C16" i="5"/>
  <c r="E5" i="5" s="1"/>
  <c r="E2" i="5" l="1"/>
  <c r="C8" i="3" s="1"/>
  <c r="C24" i="6"/>
  <c r="E12" i="6" s="1"/>
  <c r="C11" i="6"/>
  <c r="C30" i="7"/>
  <c r="E18" i="7" s="1"/>
  <c r="E2" i="6" l="1"/>
  <c r="C9" i="3" s="1"/>
  <c r="E5" i="6"/>
  <c r="C17" i="7"/>
  <c r="E2" i="7" s="1"/>
  <c r="C10" i="3" s="1"/>
  <c r="C51" i="14"/>
  <c r="C45" i="13"/>
  <c r="E38" i="13" s="1"/>
  <c r="C15" i="13"/>
  <c r="E27" i="12"/>
  <c r="E2" i="13" l="1"/>
  <c r="C4" i="3" s="1"/>
  <c r="E5" i="12"/>
  <c r="E15" i="12"/>
  <c r="E5" i="13"/>
  <c r="E37" i="14"/>
  <c r="E2" i="14"/>
  <c r="C6" i="3" s="1"/>
  <c r="E5" i="7"/>
  <c r="E2" i="12" l="1"/>
  <c r="C5" i="3" s="1"/>
  <c r="C12" i="3" s="1"/>
</calcChain>
</file>

<file path=xl/sharedStrings.xml><?xml version="1.0" encoding="utf-8"?>
<sst xmlns="http://schemas.openxmlformats.org/spreadsheetml/2006/main" count="865" uniqueCount="567">
  <si>
    <t>Datum</t>
  </si>
  <si>
    <t xml:space="preserve"> </t>
  </si>
  <si>
    <t>Ingevuld door</t>
  </si>
  <si>
    <t>er is een reguliere en afdoende bewegwijzering naar het TOC voor voetgangers</t>
  </si>
  <si>
    <t>er is een reguliere en afdoende bewegwijzering naar het TOC voor fietsers</t>
  </si>
  <si>
    <t>er is een reguliere en afdoende bewegwijzering naar het TOC voor gemotoriseerd vervoer</t>
  </si>
  <si>
    <t>het TOC is veilig en vlot bereikbaar voor voetgangers</t>
  </si>
  <si>
    <t>het TOC is veilig en vlot bereikbaar voor fietsers</t>
  </si>
  <si>
    <t>het TOC is veilig en vlot bereikbaar voor gemotoriseerd privévervoer</t>
  </si>
  <si>
    <t>het TOC ligt op loopafstand van een treinstation of er is een satellietonthaal aanwezig in het station</t>
  </si>
  <si>
    <t>het TOC ligt op loopafstand van een halte van belangrijke bus- of tramlijnen of van een metrostation</t>
  </si>
  <si>
    <t>het TOC ligt op loopafstand van een parking of is ermee verbonden met een OV-lijn</t>
  </si>
  <si>
    <t xml:space="preserve">nabij het TOC is er diefstalveilige stalmogelijkheid voor fietsen </t>
  </si>
  <si>
    <t>nabij het TOC is er parkeergelegenheid voor minder mobiele mensen</t>
  </si>
  <si>
    <t>het TOC ligt gunstig t.o.v. het geheel van het toeristische product (relevante attracties, horecazaken, handelszaken, transportfaciliteiten)</t>
  </si>
  <si>
    <t>het TOC ligt gunstig t.o.v. belangrijke en relevante bezoekersstromen</t>
  </si>
  <si>
    <t>aan of vlakbij het onthaal is een i-pictogram aanwezig, goed van op afstand zichtbaar</t>
  </si>
  <si>
    <t>het TOC valt op door herkenbare bevlagging, canvas, banners, …</t>
  </si>
  <si>
    <t>een inkijk in de onthaalruimte geeft passanten een duidelijk en herkenbaar algemeen beeld over product en dienstverlening</t>
  </si>
  <si>
    <t xml:space="preserve">de bedrijfscontinuïteit van de aanwezige technische/ICT voorzieningen is verzekerd </t>
  </si>
  <si>
    <t>het onderhoud van infrastructuur en materiële voorzieningen wordt verzekerd d.m.v. een gedocumenteerd onderhoudsplan</t>
  </si>
  <si>
    <t>er is voorzien dat in de evaluatie van de infrastructuur en inrichting  rekening wordt gehouden met eventuele klantenfeedback</t>
  </si>
  <si>
    <t>de onthaalruimte is overzichtelijk, de structuur goed leesbaar (doordachte indeling en opstelliing)</t>
  </si>
  <si>
    <t>de signalisatie is duidelijk, toereikend en ook voor de meeste anderstaligen goed begrijpbaar</t>
  </si>
  <si>
    <t xml:space="preserve">brochures worden getoond in kwalitatieve rekken, ze worden op aantal en netjes gehouden </t>
  </si>
  <si>
    <t>het gebruik van de aanwezige toestellen is eenvoudig (zoveel mogelijk intuïtief, eventueel met - meertalige - instructies)</t>
  </si>
  <si>
    <t>wie toch last heeft met het bedienen van de toestellen of defecten ondervindt wordt aangemoedigd de onthaalmedewerkers aan te spreken</t>
  </si>
  <si>
    <t>de inrichting/indeling van het onthaal laat ruimte voor tijdelijke opstellingen i.f.v. events, voor extra capaciteit van bepaalde dienstverlening, …</t>
  </si>
  <si>
    <t>er wordt gratis wifi aangeboden (voldoende capaciteit)</t>
  </si>
  <si>
    <t>er zijn stopcontacten aanwezig voor het aansluiten/opladen van mobiele apparaten, fietsbatterijen, …</t>
  </si>
  <si>
    <t>er wordt de mogelijkheid geboden om (al dan niet tegen betaling) afdrukken te maken</t>
  </si>
  <si>
    <t>er is een functionele verlichting aanwezig of voldoende daglicht</t>
  </si>
  <si>
    <t>er zijn goed onderhouden sanitaire voorzieningen aanwezig of er kan worden doorverwezen naar een valabel alternatief in de directe omgeving (vb. &lt; 250 m)</t>
  </si>
  <si>
    <t>er is een babycorner of er kan worden doorverwezen naar valabel alternatief in de directe omgeving</t>
  </si>
  <si>
    <t>eventuele veiligheidsrisico's samenhangend met de infrastructuur, inrichting en aanwezige toestellen worden volgens de regels van de kunst beperkt</t>
  </si>
  <si>
    <t>de ligging van het gebouw sluit aan bij de merkidentiteit van de bestemming</t>
  </si>
  <si>
    <t>in de onthaalruimte zijn inspirerende visuals aanwezig die verwijzen naar belangrijke productlijnen of troeven</t>
  </si>
  <si>
    <t>in de onthaalruimte is een aandachtstrekker aanwezig die aanknopingspunten biedt om de bestemming te 'verkopen'</t>
  </si>
  <si>
    <t>de inrichting (meubilair, inkleding) van de onthaalruimte ondersteunt de beleving</t>
  </si>
  <si>
    <t>de eventueel aanwezige achtergrondmuziek is aangenaam en in lijn met de merkidentiteit van de bestemming</t>
  </si>
  <si>
    <t>de beleving wordt niet negatief beïnvloed door een storende omgeving</t>
  </si>
  <si>
    <t>de beleving wordt niet gestoord door manifest zichtbare of hoorbare backoffice activiteiten</t>
  </si>
  <si>
    <t>Infrastructuur  &amp; Inrichting</t>
  </si>
  <si>
    <t>Klantgerichte dienstverlening</t>
  </si>
  <si>
    <t>Management</t>
  </si>
  <si>
    <t>Marketing &amp; Communicatie</t>
  </si>
  <si>
    <t>Content &amp; Media</t>
  </si>
  <si>
    <t>MVO (Maatschappelijk Verantwoord Ondernemen)</t>
  </si>
  <si>
    <t>HR-beleid</t>
  </si>
  <si>
    <t>Voor alle medewerkers bestaat er een specifieke, gedetailleerde en actuele functieomschrijving</t>
  </si>
  <si>
    <t>Voor alle medewerkers bestaat er een overlegd persoonlijk jaaractieplan</t>
  </si>
  <si>
    <t>Er is een transparant opvolgings- en begeleidingssysteem voor onthaalmedewerkers</t>
  </si>
  <si>
    <t>Met het oog op de persoonlijke ontwikkeling en de ontwikkeling van functiegerelateerde competenties wordt voorzien in voldoende opleidings- en vormingsmogelijkheden op maat van de onthaalmedewerkers</t>
  </si>
  <si>
    <t>In de evaluatie van de onthaalmedewerkers wordt rekening gehouden met eventuele klantenfeedback</t>
  </si>
  <si>
    <t>bijkomende talenkennis</t>
  </si>
  <si>
    <t>klantgerichtheid</t>
  </si>
  <si>
    <t>empathisch vermogen</t>
  </si>
  <si>
    <t>proactieve houding</t>
  </si>
  <si>
    <t>hulpvaardigheid</t>
  </si>
  <si>
    <t>vriendelijkheid</t>
  </si>
  <si>
    <t>interculturele vaardigheden, kunnen omgaan met diversiteit</t>
  </si>
  <si>
    <t>kennis over belangrijkste informatie- en inspiratiebronnen (eigen en externe)</t>
  </si>
  <si>
    <t>gedetailleerde kennis over het de eigen bestemming (cultuur en geschiedenis, attracties, logies, tijdelijke events, shopaanbod, horeca, …)</t>
  </si>
  <si>
    <t>basiskennis over de wijdere regio en andere naburige bestemmingen binnen de scope van de bezoeker (i.f.v. doorverwijzing en inspiratie)</t>
  </si>
  <si>
    <t>kennis van informatiebronnen</t>
  </si>
  <si>
    <t>kennis van relevante ICT en sociale media</t>
  </si>
  <si>
    <t>kennis evacuatieprocedures/eerste hulp</t>
  </si>
  <si>
    <t xml:space="preserve">commerciële vaardigheden </t>
  </si>
  <si>
    <t>probleemoplossend vermogen</t>
  </si>
  <si>
    <t>flexibiliteit</t>
  </si>
  <si>
    <t>stressbestendigheid</t>
  </si>
  <si>
    <t>motivatie</t>
  </si>
  <si>
    <t>enthousiasme en positieve ingesteldheid</t>
  </si>
  <si>
    <t>De onthaalmedewerkers worden betrokken bij de ontwikkeling, bepaling, evaluatie en bijsturing van het onthaalbeleid</t>
  </si>
  <si>
    <t>Met het oog op werving, selectie en evalueren van de medewerkers van het TOC worden specifieke, duidelijk omschreven en meetbare competentieprofielen gehanteerd (per functiesoort)</t>
  </si>
  <si>
    <t>2 = helemaal waar       1 = gedeeltelijk waar  0 = onwaar</t>
  </si>
  <si>
    <t>Competenties</t>
  </si>
  <si>
    <t>talenkennis zoals vereist volgens de competentieprofiel</t>
  </si>
  <si>
    <t>communicatieve vaardigheden (verbaal, non-verbaal, schriftelijk)</t>
  </si>
  <si>
    <t>Er is voor gezorgd dat de ervaringsexpertise van onthaalmedewerkers via kennisuitwisseling doorstroomt naar andere entiteiten van de organisatie (bijvoorbeeld communicatie, productontwikkeling)</t>
  </si>
  <si>
    <t>met betrekking tot volgende competenties van de contactmedewerkers stellen er zich geen noemswaardige problemen</t>
  </si>
  <si>
    <t>kennis over eigen product- en dienstverleningsaanbod in het TOC (incl. tools voor contentontsluiting)</t>
  </si>
  <si>
    <t>Werving en selectie, functioneren en evalueren</t>
  </si>
  <si>
    <t>Betrokkenheid en jobtevredenheid</t>
  </si>
  <si>
    <t>Er is een transparant verloningssysteem</t>
  </si>
  <si>
    <t>Het management heeft aandacht voor loopbaanperspectieven en persoonlijke ontwikkeling</t>
  </si>
  <si>
    <t>De onthaalmedewerkers krijgen voldoende kansen om door vorming en opleiding hun competenties aan te scherpen</t>
  </si>
  <si>
    <t>Er stellen zich in het onthaalcentrum geen noemenswaardige problemen op het gebid van ergonomie, veiligheid en gezondheid</t>
  </si>
  <si>
    <t>De onthaalmedewerkers beschikken over al het nodige werkmaterieel</t>
  </si>
  <si>
    <t>De onthaalmedewerkers hebben een voldoende afwisselend takenpakket</t>
  </si>
  <si>
    <t>De onthaalmedewerkers kunnen voldoende hulpbronnen raadplegen om met het oog op vragen van bezoekers snel en gericht informatie op te zoeken</t>
  </si>
  <si>
    <t>Er is een transparant begeleidingssysteem voor nieuwe vaste medewerkers</t>
  </si>
  <si>
    <t>Er is een transparant begeleidingssysteem voor nieuwe tijdelijke medewerkers</t>
  </si>
  <si>
    <t>Voor de onthaalmedewerkers is het steeds voldoende duidelijk wat in de nabije toekomst van hen verwacht wordt</t>
  </si>
  <si>
    <t xml:space="preserve">HR-beleid                 </t>
  </si>
  <si>
    <t>Subtotaal (%)</t>
  </si>
  <si>
    <t>II.1</t>
  </si>
  <si>
    <t>II.1.1</t>
  </si>
  <si>
    <t>II.1.2</t>
  </si>
  <si>
    <t>II.1.3</t>
  </si>
  <si>
    <t>II.1.4</t>
  </si>
  <si>
    <t>II.1.5</t>
  </si>
  <si>
    <t>II.1.6</t>
  </si>
  <si>
    <t>II.1.7</t>
  </si>
  <si>
    <t>II.1.8</t>
  </si>
  <si>
    <t>II.2</t>
  </si>
  <si>
    <t>II.2.2</t>
  </si>
  <si>
    <t>II.2.1</t>
  </si>
  <si>
    <t>II.2.3</t>
  </si>
  <si>
    <t>II.2.4</t>
  </si>
  <si>
    <t>II.2.5</t>
  </si>
  <si>
    <t>II.2.6</t>
  </si>
  <si>
    <t>II.2.7</t>
  </si>
  <si>
    <t>II.2.8</t>
  </si>
  <si>
    <t>II.2.9</t>
  </si>
  <si>
    <t>II.2.10</t>
  </si>
  <si>
    <t>II.3</t>
  </si>
  <si>
    <t>II.3.1</t>
  </si>
  <si>
    <t>II.3.2</t>
  </si>
  <si>
    <t>II.3.3</t>
  </si>
  <si>
    <t>II.3.4</t>
  </si>
  <si>
    <t>II.3.5</t>
  </si>
  <si>
    <t>II.3.6</t>
  </si>
  <si>
    <t>II.3.7</t>
  </si>
  <si>
    <t>II.3.8</t>
  </si>
  <si>
    <t>II.3.9</t>
  </si>
  <si>
    <t>II.3.10</t>
  </si>
  <si>
    <t>II.3.11</t>
  </si>
  <si>
    <t>II.3.12</t>
  </si>
  <si>
    <t>II.3.13</t>
  </si>
  <si>
    <t>II.3.14</t>
  </si>
  <si>
    <t>II.3.15</t>
  </si>
  <si>
    <t>II.3.16</t>
  </si>
  <si>
    <t>II.3.17</t>
  </si>
  <si>
    <t>II.3.18</t>
  </si>
  <si>
    <t>II.3.19</t>
  </si>
  <si>
    <t>II.3.20</t>
  </si>
  <si>
    <t>II.3.21</t>
  </si>
  <si>
    <t>II.3.22</t>
  </si>
  <si>
    <t>Totaal HR-beleid (%)</t>
  </si>
  <si>
    <t xml:space="preserve">Content &amp; Media                 </t>
  </si>
  <si>
    <t>Totaal Content &amp; Media (%)</t>
  </si>
  <si>
    <t>het beleid m.b.t. het beschikbaar stellen/ontsluiten van content is goed bekend bij het onthaalteam</t>
  </si>
  <si>
    <t>het onthaal stelt zich neutraal op bij het doorgeven van informatie (geen discriminatie van of voorkeur voor aanbieders), tenzij de klant vraagt naar persoonlijke tips op zijn maat</t>
  </si>
  <si>
    <t>het informatieaanbod m.b.t. de eigen bestemming en de directe omgeving staan centraal</t>
  </si>
  <si>
    <t>er is een publicatie met de lopende evenementen in de eigen bestemming verkrijgbaar</t>
  </si>
  <si>
    <t>er is een informatieaanbod aanwezig over andere bestemmingen waarvoor er bij de bezoekers een betekenisvolle vraag bestaat</t>
  </si>
  <si>
    <t>er is zowel informatie over het permanente aanbod als over het tijdelijke aanbod (events)</t>
  </si>
  <si>
    <t>in de onthaalruimte zijn wervende/inspirerende brochures voorhanden</t>
  </si>
  <si>
    <t>bezoekers vinden makkelijk informatie over de weersverwachtingen</t>
  </si>
  <si>
    <t>er is informatie beschikbaar op maat van doelgroepen (bijv. naar herkomst, interesse, groepen, …)</t>
  </si>
  <si>
    <t>het informatieaanbod is zonodig afgestemd op de tijd van het jaar</t>
  </si>
  <si>
    <t>het personeel geeft correcte en goed gekozen informatie op vragen van bezoekers</t>
  </si>
  <si>
    <t>het digitale informatieaanbod (al of niet interactief)  is afgestemd op de informatienoden van de bezoekers</t>
  </si>
  <si>
    <t>het informatieaanbod is helder gestructureerd zodat bezoekers er snel hun weg in vinden</t>
  </si>
  <si>
    <t>er is op bestemmingsniveau een gebruiksvriendelijke responsive website met informatieve en inspirerende content  (let o.a. op navigatie, toegankelijkheid, functionaliteit, aantrekkelijkheid, juiste content i.f.v. doelgroep, taalvarianten, zoekfunctie, ...)</t>
  </si>
  <si>
    <t>bezoekers worden aangemoedigd om hun ervaringen m.b.t. het onthaal en de bestemming te delen op sociale media</t>
  </si>
  <si>
    <t>digitaal boeken van logies, activiteiten, events, begeleide wandelingen, … is vlot mogelijk</t>
  </si>
  <si>
    <t>bezoekers ter plaatse kunnen een (ook offline bruikbare) applicatie voor de ontdekking van de bestemming downloaden</t>
  </si>
  <si>
    <t>bezoekers ter plaatse kunnen digitaal een gids of programma op maat samenstellen (afdrukbaar + raadpleegbaar op mobiele toestellen)</t>
  </si>
  <si>
    <t>d.m.v. augmented reality kunnen bezoekers meer te weten over bepaalde voorwerpen die in het onthaalcentrum getoond of verkocht worden</t>
  </si>
  <si>
    <t xml:space="preserve">het informatie- en productaanbod is in lijn met tijdelijke marketingcampagnes en merkidentiteit </t>
  </si>
  <si>
    <t>in het onthaal wordt verwezen naar ondersteunende bestemmingsmerken</t>
  </si>
  <si>
    <t>het onthaal weerspiegelt de belangrijkste USP('s) van de bestemming</t>
  </si>
  <si>
    <t>er is een brochure met de belangrijkste bezienswaardigheden van de eigen bestemming verkrijgbaar</t>
  </si>
  <si>
    <t xml:space="preserve">Infrastructuur &amp; Inrichting               </t>
  </si>
  <si>
    <t>Bereikbaarheid en ligging van het TOC</t>
  </si>
  <si>
    <t>III.1</t>
  </si>
  <si>
    <t>III.1.1</t>
  </si>
  <si>
    <t>III.1.2</t>
  </si>
  <si>
    <t>III.1.3</t>
  </si>
  <si>
    <t>III.1.4</t>
  </si>
  <si>
    <t>III.1.5</t>
  </si>
  <si>
    <t>III.1.6</t>
  </si>
  <si>
    <t>III.1.7</t>
  </si>
  <si>
    <t>III.1.8</t>
  </si>
  <si>
    <t>III.1.9</t>
  </si>
  <si>
    <t>III.1.10</t>
  </si>
  <si>
    <t>III.1.11</t>
  </si>
  <si>
    <t>III.1.12</t>
  </si>
  <si>
    <t>III.1.13</t>
  </si>
  <si>
    <t>III.2</t>
  </si>
  <si>
    <t>bezoekers vinden makkelijk een antwoord op vragen omtrent publieke diensten en voorzieningen (bijv. meest nabije post, OV haltes/stations, sanitaire voorzieningen, handels- en horecazaken voor lokale specialiteiten, politie, ambassade, ….)</t>
  </si>
  <si>
    <t>de openingsuren van het onthaal zijn ruim en goed afgestemd op de spreiding van de vraag in de tijd</t>
  </si>
  <si>
    <t>de wachttijden zijn beperkt en ook bij grotere drukte aanvaardbaar voor bezoekers in situ</t>
  </si>
  <si>
    <t>de wachttijden zijn beperkt en ook bij grotere drukte aanvaardbaar bij telefonische oproepen</t>
  </si>
  <si>
    <t>de wachttijden zijn beperkt en ook bij grotere drukte aanvaardbaar bij contactname per e-mail/online</t>
  </si>
  <si>
    <t>de wachttijden zijn beperkt en ook bij grotere drukte aanvaardbaar bij posts op sociale media die om een reactie vragen</t>
  </si>
  <si>
    <t>meer tijdrovende dienstverleningsprocessen (bijv. ticketing, intermediëring bij boekingen, klachtenbehandeling) worden apart afgehandeld</t>
  </si>
  <si>
    <t>het wachten van bezoekers wordt veraangenaamd (videoschermen, inspiratie-elementen, achtergrondmuziek, …)</t>
  </si>
  <si>
    <t>bezoekers van het TOC worden verwelkomd (door het aanwezige personeel, door welkomstboodschappen, telefonisch, …)</t>
  </si>
  <si>
    <t>het personeel stelt zich aanspreekbaar op</t>
  </si>
  <si>
    <t>het personeel stelt zich attent en respectvol op</t>
  </si>
  <si>
    <t>de onthaalmedewerkers zijn door positie of outfit goed herkenbaar</t>
  </si>
  <si>
    <t>de (voor)naam van de onthaalmedewerker is duidelijk (voor de bezoeker in het onthaalcentrum, voor wie belt, voor wie e-mailt of communiceert via sociale media)</t>
  </si>
  <si>
    <t>bij telefonisch en e-mail communicatie wordt de naam van het onthaalcentrum vermeld</t>
  </si>
  <si>
    <t>basisinformatie en basisdienstverlening worden gratis aangeboden</t>
  </si>
  <si>
    <t>het aanwezige personeel kan met minimaal 90% van de kliënteel een gesprek voeren in een taal die bezoekers goed verstaan</t>
  </si>
  <si>
    <t>de bezoeker heeft de mogelijkheid om zelf op zoek te gaan naar de gezochte informatie en producten</t>
  </si>
  <si>
    <t>de onthaalmedewerkers zorgen voor een persoonlijke toets en men kan bij hen terecht voor lokale/insider tips</t>
  </si>
  <si>
    <t xml:space="preserve">indien de gevraagde informatie of dienstverlening niet kan worden aangeboden, wordt zoveel mogelijk doorverwezen </t>
  </si>
  <si>
    <t>het is voor de bezoeker duidelijk welke producten gratis zijn en welke te betalen (met duidelijke prijsaanduiding)</t>
  </si>
  <si>
    <t>de bezoeker wordt waar gepast proactief benaderd; onthaalmedewerkers geven proactief informatie</t>
  </si>
  <si>
    <t>er wordt over gewaakt dat de dienstverlening efficiënt verloopt (klanten wordt snel en gericht geholpen)</t>
  </si>
  <si>
    <t>er wordt gewaakt over de betrouwbaarheid van de dienstverlening (uitvoering zoals vooropgesteld)</t>
  </si>
  <si>
    <t>bezoekers/klanten hebben de gelegenheid om hun inzichten/klachten op een eenvoudige en toegankelijke manier kenbaar te maken</t>
  </si>
  <si>
    <t>er is een vaste en beproefde procedure voor het behandelen van klachten en dit proces is goed georganiseerd</t>
  </si>
  <si>
    <t>in de evaluatie van de dienstverlening wordt rekening gehouden met eventuele klantenfeedback</t>
  </si>
  <si>
    <t>er is een uitgeschreven visie en strategie voor het TOC, passend in die voor de bredere organisatie en de bijhorende bestemming</t>
  </si>
  <si>
    <t>er is m.b.t. het TOC een meerjaren actieprogramma ontwikkeld, waarin de kwaliteitsontwikkeling geïntegreerd is</t>
  </si>
  <si>
    <t>de verantwoordelijkheid voor de kwaliteitszorg m.b.t. het TOC is duidelijk omschreven en toegewezen</t>
  </si>
  <si>
    <t>er is een risico-analyse voorhanden m.b.t. de voornaamste onthaalprocessen</t>
  </si>
  <si>
    <t>er is een actieplan voor de zwaarste risico's (hoge kans op optreden met belangrijke impact)</t>
  </si>
  <si>
    <t>de risico-analyse en het  actieplan voor risicobeheersing worden geregeld geüpdatet</t>
  </si>
  <si>
    <t>het TOC informeert zich over trends en innovatie m.b.t. toeristisch onthaal</t>
  </si>
  <si>
    <t>het TOC gaat pro-actief op zoek naar en speelt daadwerkelijk in op opportuniteiten tot innovatie inzake onthaal</t>
  </si>
  <si>
    <t>er is een up-to-date communicatieplan voor het TOC met aandacht voor zowel de POS-communicatie als de communicatie buiten het TOC</t>
  </si>
  <si>
    <t>het onthaalcentrum wordt in de on- en offline communicatiekanalen in meerdere talen als servicevoorziening gepromoot</t>
  </si>
  <si>
    <t>over het product- en dienstenaanbod (incl. openingstijden) wordt in de on- en offline communicatiekanalen in meerdere talen geïnformeerd</t>
  </si>
  <si>
    <t>er wordt proactief gecommuniceerd over meertaligheid (anderstaligen worden op hun gemak gesteld)</t>
  </si>
  <si>
    <t>aan de buitenzijde van het TOC wordt duidelijk en zonodig meertalig gecommuniceerd over de openingstijden en belangrijkste diensten waarvoor men in het onthaalpunt terecht kan</t>
  </si>
  <si>
    <t>in het TOC wordt duidelijk en zonodig meertalig over het product- en dienstenaanbod gecommuniceerd</t>
  </si>
  <si>
    <t>er worden acties ondernomen opdat de bekendheid van het TOC bij lokale bevolking, bedrijven en organisaties zou vergroten (vnl. bestaan, ligging, openingsuren)</t>
  </si>
  <si>
    <t>de boodschap dat het onthaalcentrum bewust werkt aan kwaliteit en een hoog ambitieniveau nastreeft, is geïntegreerd in de communicatie</t>
  </si>
  <si>
    <t>het TOC wordt gevaloriseerd als instrument in het bestemmingsmarketingplan en deelplannen (distributie, communicatie, …)</t>
  </si>
  <si>
    <t>relevante marktsignalen worden vanuit het onthaal doorgegeven aan de marketingafdeling</t>
  </si>
  <si>
    <t>er is een gevalideerd meerjaren werkings- en investeringsbudget om een kwalitatief onthaal te verzekeren</t>
  </si>
  <si>
    <t>er is een pool van snel beschikbare, voldoende gekwalificeerde mensen om tijdelijk in te zetten voor het opvangen van de afwezigheid van vaste medewerkers of van drukte in het hoogseizoen en bij andere vraagpieken</t>
  </si>
  <si>
    <t>er is een regelmatige monitoring van de vraag (aantallen, samenstelling publiek naar herkomst, consumentenvoorkeuren, noden, FAQ)</t>
  </si>
  <si>
    <t>er is een regelmatige monitoring van de bezoekersflow in de onthaalruimte</t>
  </si>
  <si>
    <t>er is een regelmatige monitoring van het gebruik van de onthaaltools</t>
  </si>
  <si>
    <t>er is een regelmatige monitoring van de impacten (klantentevredenheid, binding met de bestemming, …)</t>
  </si>
  <si>
    <t>het onthaal is op het gebied van infrastructuur, inrichting en werking duurzaam</t>
  </si>
  <si>
    <t>er is een beleid gericht op de promotie van streek(gebonden) producten</t>
  </si>
  <si>
    <t>er is een beleid  gericht op positieve omgang met diversiteit in de onthaalcontext</t>
  </si>
  <si>
    <t>er is een beleid  voor het toeleiden van bezoekers naar lokale economie</t>
  </si>
  <si>
    <t>er is een plan van aanpak en een werking die erop gericht zijn om de interne consistentie op het gebied van beeldvorming, beleving, content in de belangrijkste contactpunten van de eigen bestemming te vergroten</t>
  </si>
  <si>
    <t>er bestaat voor onthaaldoeleinden een verbinding tussen de eigen CMS systemen en boekingssystemen en die van de van de belangrijkse koepelbestemmin(en) waarvan men deel uit maakt</t>
  </si>
  <si>
    <t>er bestaat voor onthaaldoeleinden een verbinding tussen de eigen CMS systemen en boekingssystemen en die van de van de belangrijkse verwante bestemmingen</t>
  </si>
  <si>
    <t>met de belangrijkse verwante bestemmingen bestaan afspraken m.b.t. de distributie van elkaars publicaties</t>
  </si>
  <si>
    <t>met de koepelbestemming(en) waartoe de bestemming van het TOC behoort bestaan afspraken m.b.t. de distributie van elkaars publicaties</t>
  </si>
  <si>
    <t>contactpunten waartussen vanuit de bezoekerscyclus belangrijke relaties bestaan maken deel uit van een lerend netwerk</t>
  </si>
  <si>
    <t xml:space="preserve">MVO (maatschappelijk verantwoord ondernemen)       </t>
  </si>
  <si>
    <t>MVO - algemeen</t>
  </si>
  <si>
    <t>het TOC heeft m.b.t. toegankelijkheid een A-label (1 punt) of A+ label (2 punten)</t>
  </si>
  <si>
    <t xml:space="preserve">Toegankelijkheid </t>
  </si>
  <si>
    <t>het TOC is goed toegankelijk voor mensen met verminderde mobiliteit</t>
  </si>
  <si>
    <t>het TOC is goed toegankelijk voor mensen met verminderd gezichtsvermogen of leesproblemen</t>
  </si>
  <si>
    <t>het TOC is goed toegankelijk voor mensen met verminderd gehoorvermogen</t>
  </si>
  <si>
    <t>het TOC is goed toegankelijk voor mensen met allergie of asthma</t>
  </si>
  <si>
    <t>het TOC is goed toegankelijk voor mensen met mentale handicap</t>
  </si>
  <si>
    <t xml:space="preserve">de TOC medewerkers hebben daadwerkelijk aandacht voor gelijke kansen, en het elimineren en voorkomen van discriminatie en achterstelling </t>
  </si>
  <si>
    <t>het product- en dienstenassortiment houdt rekening met specifieke kansengroepen</t>
  </si>
  <si>
    <t>bij het ontwerp van de website van de bestemming is rekening gehouden met toegankelijkheid voor slechtzienden</t>
  </si>
  <si>
    <t>de onthaalmedewerkers hebben een deontologische code onderschreven</t>
  </si>
  <si>
    <t>de meeste onthaalmedewerkers hebben de voorbije drie jaar MVO-gerelateerde vorming gevolgd</t>
  </si>
  <si>
    <t>aspecten als duurzaamheid, toegankelijkheid, aandacht voor diversiteit, integriteit en lokale omgeving worden stelselmatig geïntegreerd in overheidsopdrachten en aankopen</t>
  </si>
  <si>
    <t>aspecten als duurzaamheid, toegankelijkheid, aandacht voor diversiteit, integriteit en lokale omgeving worden stelselmatig geïntegreerd in functionerings- en evaluatiegesprekken met onthaalmedewerkers</t>
  </si>
  <si>
    <t>VII.1</t>
  </si>
  <si>
    <t>VII.1.1</t>
  </si>
  <si>
    <t>VII.1.2</t>
  </si>
  <si>
    <t>VII.1.3</t>
  </si>
  <si>
    <t>VII.1.4</t>
  </si>
  <si>
    <t>VII.1.5</t>
  </si>
  <si>
    <t>VII.1.6</t>
  </si>
  <si>
    <t>VII.1.7</t>
  </si>
  <si>
    <t>VII.1.8</t>
  </si>
  <si>
    <t>VII.1.9</t>
  </si>
  <si>
    <t>VII.1.10</t>
  </si>
  <si>
    <t>VII.1.11</t>
  </si>
  <si>
    <t>VII.2</t>
  </si>
  <si>
    <t>VII.2.1</t>
  </si>
  <si>
    <t>VII.2.3</t>
  </si>
  <si>
    <t>VII.2.4</t>
  </si>
  <si>
    <t>VII.2.5</t>
  </si>
  <si>
    <t>VII.2.6</t>
  </si>
  <si>
    <t>VII.2.7</t>
  </si>
  <si>
    <t>VII.2.8</t>
  </si>
  <si>
    <t>bij het ontwerp van de eigen brochures wordt steeds rekening gehouden met toegankelijkheid voor slechtzienden</t>
  </si>
  <si>
    <t>VII.2.2</t>
  </si>
  <si>
    <t>het TOC is vertrouwd met de principes van 'design for all' en past ze waar mogelijk toe of ziet hierop toe</t>
  </si>
  <si>
    <t>Marketing</t>
  </si>
  <si>
    <t>Communicatie</t>
  </si>
  <si>
    <t>de onthaalmedewerkers worden geregeld geïnformeerd over relevante nieuwigheden op het gebied van productontwikkeling, promotiecampagnes en -acties, …</t>
  </si>
  <si>
    <t>het onthaal is afgestemd op het brandingbeleid van de bestemming(en) die het ontsluit</t>
  </si>
  <si>
    <t>de USP's van het marketingbeleid worden ook doorvertaald in het onthaal</t>
  </si>
  <si>
    <t>VI.1</t>
  </si>
  <si>
    <t>VI.1.1</t>
  </si>
  <si>
    <t>VI.1.2</t>
  </si>
  <si>
    <t>VI.1.4</t>
  </si>
  <si>
    <t>VI.1.5</t>
  </si>
  <si>
    <t>VI.2.1</t>
  </si>
  <si>
    <t>het TOC waakt zoveel mogelijk over de correctheid van de externe commuicatie beeldvorming over zijn infrastructuur, inrichting, productaanbod en dienstverlening</t>
  </si>
  <si>
    <t>VI.2.2</t>
  </si>
  <si>
    <t>VI.2.3</t>
  </si>
  <si>
    <t>VI.2.4</t>
  </si>
  <si>
    <t>VI.2.5</t>
  </si>
  <si>
    <t>VI.2.6</t>
  </si>
  <si>
    <t>VI.2.7</t>
  </si>
  <si>
    <t>VI.2.8</t>
  </si>
  <si>
    <t>VI.2.9</t>
  </si>
  <si>
    <t>VI.2.10</t>
  </si>
  <si>
    <t>VI.2.11</t>
  </si>
  <si>
    <t>binnen het onthaalteam vormen aspecten van MVO geregeld een gespreksonderwerp en er worden cases bijgehouden</t>
  </si>
  <si>
    <t>VII.2.9</t>
  </si>
  <si>
    <t>Totaal MVO (%)</t>
  </si>
  <si>
    <t>VI.2</t>
  </si>
  <si>
    <t>VI.1.3</t>
  </si>
  <si>
    <t>het onthaal is met correcte coördinaten opgenomen in de belangrijkste binnenlandse en buitenlandse infobronnen (witte/gouden gids, website en app van bestemming, Google maps, …)</t>
  </si>
  <si>
    <t>over tijdelijke wijzigingen in het product- en dienstenaanbod (promoties, nieuwigheden, openingstijden, bereikbaarheid) wordt in de on- en offline communicatiekanalen in meerdere talen gecommuniceerd</t>
  </si>
  <si>
    <t>Totaal Management (%)</t>
  </si>
  <si>
    <t>Management-algemeen</t>
  </si>
  <si>
    <t>Meten en verbeteren</t>
  </si>
  <si>
    <t>Mensen en middelen</t>
  </si>
  <si>
    <t>klachten en complimenten, kwaliteitsfouten en verbetersuggesties vormen een vast item op teammeetings</t>
  </si>
  <si>
    <t>het aantal vaste medewerkers (VTE) in het TOC is rekening houdend met de opdracht en het aantal klantencontacten voldoende groot om een kwalitatieve dienstverlening te kunnen verzekeren</t>
  </si>
  <si>
    <t>V.1</t>
  </si>
  <si>
    <t>V.1.1</t>
  </si>
  <si>
    <t>V.2</t>
  </si>
  <si>
    <t>V.2.1</t>
  </si>
  <si>
    <t>V.2.2</t>
  </si>
  <si>
    <t>V.2.3</t>
  </si>
  <si>
    <t>V.2.4</t>
  </si>
  <si>
    <t>V.2.5</t>
  </si>
  <si>
    <t>V.2.6</t>
  </si>
  <si>
    <t>V.3</t>
  </si>
  <si>
    <t>V.3.1</t>
  </si>
  <si>
    <t>V.3.2</t>
  </si>
  <si>
    <t>V.3.3</t>
  </si>
  <si>
    <t>de doelstellingen m.b.t. het TOC zijn 'SMART' (Specifiek-Meetbaar-Acceptabel-Resultaatgericht-Tijdgebonden) gespecifieerd</t>
  </si>
  <si>
    <t>V.1.2</t>
  </si>
  <si>
    <t>V.1.3</t>
  </si>
  <si>
    <t>V.1.4</t>
  </si>
  <si>
    <t>V.1.5</t>
  </si>
  <si>
    <t>V.1.6</t>
  </si>
  <si>
    <t>V.1.7</t>
  </si>
  <si>
    <t>V.1.8</t>
  </si>
  <si>
    <t>V.1.9</t>
  </si>
  <si>
    <t>V.1.10</t>
  </si>
  <si>
    <t xml:space="preserve">voor de belangrijkste dienstverleningsprocessen is er een systeem van richtlijnen, prestatienormen en procedures </t>
  </si>
  <si>
    <t>het voortdurend werken aan de kwaliteitsverbetering van de onthaalprocessen is structureel ingebed in de organisatie door een geregelde analyse van de omgeving en door het toepassen van de PDCA-cyclus principes (Plannen, Doen, Controleren, Acteren/bijsturen)</t>
  </si>
  <si>
    <t>De onthaalruimte is herkenbaar, comfortabel en aangenaam</t>
  </si>
  <si>
    <t>de onthaalruimte is voldoende groot om de toestroom van bezoekers adequaat te kunnen opvangen</t>
  </si>
  <si>
    <t>de capaciteit van de onthaaltools is voldoende groot i.f.v. bezoekerspieken</t>
  </si>
  <si>
    <t>De onthaalruimte is functioneel</t>
  </si>
  <si>
    <t>bij het ontwerp van infrastructuur en inrichting is expliciet en systematisch uitgegaan van de noden en gedragingen van de gebruikers (user centered design)</t>
  </si>
  <si>
    <t xml:space="preserve">de onthaalruimte is net en ordelijk, evenals de directe buitenomgeving </t>
  </si>
  <si>
    <t>De beleving en uitstraling kloppen</t>
  </si>
  <si>
    <t>III.4</t>
  </si>
  <si>
    <t>III.4.1</t>
  </si>
  <si>
    <t>III.4.2</t>
  </si>
  <si>
    <t>III.4.3</t>
  </si>
  <si>
    <t>III.4.4</t>
  </si>
  <si>
    <t>III.4.5</t>
  </si>
  <si>
    <t>III.4.6</t>
  </si>
  <si>
    <t>III.4.7</t>
  </si>
  <si>
    <t>III.4.8</t>
  </si>
  <si>
    <t>III.3</t>
  </si>
  <si>
    <t>III.3.1</t>
  </si>
  <si>
    <t>III.3.2</t>
  </si>
  <si>
    <t>III.3.3</t>
  </si>
  <si>
    <t>III.3.4</t>
  </si>
  <si>
    <t>III.3.5</t>
  </si>
  <si>
    <t>III.3.6</t>
  </si>
  <si>
    <t>III.3.7</t>
  </si>
  <si>
    <t>III.3.8</t>
  </si>
  <si>
    <t>III.3.9</t>
  </si>
  <si>
    <t>III.3.10</t>
  </si>
  <si>
    <t>III.3.11</t>
  </si>
  <si>
    <t>III.3.12</t>
  </si>
  <si>
    <t>III.3.13</t>
  </si>
  <si>
    <t>III.2.1</t>
  </si>
  <si>
    <t>III.2.2</t>
  </si>
  <si>
    <t>III.2.3</t>
  </si>
  <si>
    <t>III.2.4</t>
  </si>
  <si>
    <t>III.2.5</t>
  </si>
  <si>
    <t>III.2.6</t>
  </si>
  <si>
    <t>III.2.7</t>
  </si>
  <si>
    <t>III.2.8</t>
  </si>
  <si>
    <t>III.2.9</t>
  </si>
  <si>
    <t>III.2.10</t>
  </si>
  <si>
    <t>III.2.11</t>
  </si>
  <si>
    <t>III.2.12</t>
  </si>
  <si>
    <t>III.2.13</t>
  </si>
  <si>
    <t>III.2.14</t>
  </si>
  <si>
    <t>III.2.15</t>
  </si>
  <si>
    <t>Totaal Infrastructuur &amp; Inrichting (%)</t>
  </si>
  <si>
    <t>de informatiebronnen in het TOC (publicaties, digitaal) zijn goed toegankelijk</t>
  </si>
  <si>
    <t>in het TOC is informatie aanwezig over de toegankelijkheid van het toeristisch aanbod</t>
  </si>
  <si>
    <t>VII.2.10</t>
  </si>
  <si>
    <t>VII.2.11</t>
  </si>
  <si>
    <t>het onthaalteam is goed vertrouwd met welke eigen brochures of folders (al dan niet gratis) worden beschikbaar gesteld in het onthaalcentrum</t>
  </si>
  <si>
    <t>het onthaalteam is goed vertrouwd met welke brochures of folders van derden en gerelateerd aan de eigen bestemming (al dan niet gratis) worden beschikbaar gesteld in het onthaalcentrum</t>
  </si>
  <si>
    <t>het onthaalteam is goed vertrouwd met welke content relevant is voor welke doelgroepen</t>
  </si>
  <si>
    <t>het onthaalteam is goed vertrouwd met welke content tijdelijk wordt aangeboden, welke permanent</t>
  </si>
  <si>
    <t>het onthaalteam is goed vertrouwd met welke content (informatie/inspiratie) digitaal wordt ontsloten via de interactieve toestellen , lichtkranten of monitoren</t>
  </si>
  <si>
    <t>I.1</t>
  </si>
  <si>
    <t>I.1.1</t>
  </si>
  <si>
    <t>I.1.2</t>
  </si>
  <si>
    <t>I.1.3</t>
  </si>
  <si>
    <t>I.1.4</t>
  </si>
  <si>
    <t>I.1.5</t>
  </si>
  <si>
    <t>I.1.6</t>
  </si>
  <si>
    <t>I.1.7</t>
  </si>
  <si>
    <t>I.1.8</t>
  </si>
  <si>
    <t>I.1.9</t>
  </si>
  <si>
    <t>er wordt geen informatie verstrekt over onwettige activiteiten</t>
  </si>
  <si>
    <t>I.2</t>
  </si>
  <si>
    <t>I.2.1</t>
  </si>
  <si>
    <t>I.2.2</t>
  </si>
  <si>
    <t>I.2.3</t>
  </si>
  <si>
    <t>I.2.4</t>
  </si>
  <si>
    <t>I.2.5</t>
  </si>
  <si>
    <t>I.2.6</t>
  </si>
  <si>
    <t>I.2.7</t>
  </si>
  <si>
    <t>I.2.8</t>
  </si>
  <si>
    <t>I.2.9</t>
  </si>
  <si>
    <t>I.2.10</t>
  </si>
  <si>
    <t>I.2.11</t>
  </si>
  <si>
    <t>I.2.12</t>
  </si>
  <si>
    <t>I.2.13</t>
  </si>
  <si>
    <t>I.2.14</t>
  </si>
  <si>
    <t>I.2.15</t>
  </si>
  <si>
    <t>er is een methodiek voorhanden om het gedrukte informatieaanbod afgestemd te houden op de informatienoden van de bezoekers</t>
  </si>
  <si>
    <t>het onthaal beschikt over de geëigende digitale onthaalinstrumenten (minimaal een computer en de mogelijkheid om zelf digitale content m.b.t. de bestemming(en) te ontsluiten</t>
  </si>
  <si>
    <t>I.3</t>
  </si>
  <si>
    <t>I.3.1</t>
  </si>
  <si>
    <t>I.3.2</t>
  </si>
  <si>
    <t>I.3.3</t>
  </si>
  <si>
    <t>I.3.4</t>
  </si>
  <si>
    <t>I.3.5</t>
  </si>
  <si>
    <t>I.3.6</t>
  </si>
  <si>
    <t>I.4</t>
  </si>
  <si>
    <t>I.4.1</t>
  </si>
  <si>
    <t>I.4.2</t>
  </si>
  <si>
    <t>I.4.3</t>
  </si>
  <si>
    <t>I.4.4</t>
  </si>
  <si>
    <t>I.4.5</t>
  </si>
  <si>
    <t>I.4.6</t>
  </si>
  <si>
    <t>I.4.7</t>
  </si>
  <si>
    <t>I.4.8</t>
  </si>
  <si>
    <t>I.4.9</t>
  </si>
  <si>
    <t>I.4.10</t>
  </si>
  <si>
    <t>I.4.11</t>
  </si>
  <si>
    <t>prijzen zijn duidelijk aangeduid met vermeldingvan de munteenheid</t>
  </si>
  <si>
    <t>er is waar nodig een duidelijke productomschrijving (in advertenties, brochure, website, …)</t>
  </si>
  <si>
    <t>er is duidelijkheid over de verkoops- en annulatievoorwaarden</t>
  </si>
  <si>
    <t>in het TOC kan minimaal worden betaald met cash, betaal- en kredietkaarten, vouchers indien van toepassing</t>
  </si>
  <si>
    <t>betaalbewijzen vermelden minimaal product/dienst, prijs, verschuldigde BTW, datum, betaalwijze</t>
  </si>
  <si>
    <t>op verzoek worden facturen uitgereikt</t>
  </si>
  <si>
    <t>het product/dienstenaanbod kan ook online worden aangekocht en op een veilige manier betaald</t>
  </si>
  <si>
    <t>in geval producten/diensten besteld worden krijgt de koper een ontvangstbevesting en aanduiding van vermoedelijke leverdatum</t>
  </si>
  <si>
    <t>vragen omtrent aankopen worden binnen de 24u beantwoord</t>
  </si>
  <si>
    <t>de bezoeker van het TOC heeft de mogelijkheid tot direct contact met een onthaalmedewerker</t>
  </si>
  <si>
    <t>de onthaalmedewerkers enthousiasmeren bezoekers over de bestemming en stellen zich op als ambassadeur ervan</t>
  </si>
  <si>
    <t>bezoekers die niet persoonlijk geholpen kunnen worden in een taal die zij goed verstaan, worden geholpen met anderstalige publicaties of internet</t>
  </si>
  <si>
    <t>externe relaties met andere contactpunten versterken de dienstverlening</t>
  </si>
  <si>
    <t>in het TOC wordt er een wachtlijnmanagementsysteem gehanteerd zodat het voor bezoekers duidelijk is wanneer zij aan de beurt zijn</t>
  </si>
  <si>
    <t>er is een mogelijkheid tot het efficiënt boeken van logies, begeleide wandelingen, rondvaarten, voorstellingen, tentoonstellingen, museumbezoek… (online of met bemiddeling van onthaalmedewerkers)</t>
  </si>
  <si>
    <t>er is een commercieel aanbod van toeristische belevings- en ontdekkingsproducten (vb. stadsplan, city-card, recreatieve routes, begeleide wandelingen, gastronomische tochten, OV-kaarten…)</t>
  </si>
  <si>
    <t xml:space="preserve">met het oog op de herkenbaarheid voor de bezoeker is het onthaalaanbod en de dienstverlening van het TOC op essentiële punten vergelijkbaar met dat van de belangrijkse verwante bestemmingen </t>
  </si>
  <si>
    <t>het TOC en zijn medewerkers hebben een precies beeld van de belangrijkste andere contactpunten en bestemmingen die samen met hen van belang zijn in het kader van de bezoekerscyclus van hun gasten</t>
  </si>
  <si>
    <t>in relatie met tweedelijnscontactpunten (logiesverstrekkers, reca, transport, cultuur, shops, events, MICE-aanbieders,... ) in de eigen bestemming bestaat er een beproefd systeem voor het toeleveren van content en relevante producten (distributienetwerk brochures, commerciële producten, digitale info)</t>
  </si>
  <si>
    <t>in relatie met tweedelijnscontactpunten (logiesverstrekkers, reca, transport, cultuur, shops, events, MICE-aanbieders,... ) in de eigen bestemming bestaat er een beproefd systeem voor de communicatie van relevante nieuwigheden</t>
  </si>
  <si>
    <t>in relatie met tweedelijnscontactpunten (logiesverstrekkers, reca, transport, cultuur, shops, events, MICE-aanbieders,... ) in de eigen bestemming bestaat er een beproefd systeem voor de vorming over relevante onthaaltopics (productaanbod, organisatie, …)</t>
  </si>
  <si>
    <t>in relatie met tweedelijnscontactpunten (logiesverstrekkers, reca, transport, cultuur, shops, events, MICE-aanbieders,... ) in de eigen bestemming is werk gemaakt van de verbinding van CMS- boekingssystemen</t>
  </si>
  <si>
    <t>in relatie met tweedelijnscontactpunten (logiesverstrekkers, reca, transport, cultuur, shops, events, MICE-aanbieders,... ) in de eigen bestemming worden acties opgezet in de richting van ambassadeurs of greeters</t>
  </si>
  <si>
    <t>tijdens de sluitingsuren is er een antwoordapparaat en afwezigheidsbericht dat de openingsuren vermeldt en eventueel doorverwijst naar een relevante locatie en/of website</t>
  </si>
  <si>
    <t>als telefonische oproepen niet meteen beantwoord kunnen worden, wordt een antwoordapparaat, zonodig ingeschakeld met meertalige boodschap</t>
  </si>
  <si>
    <t>I.2.16</t>
  </si>
  <si>
    <t>de belangrijkste onthaaltools (brochures, kaartjes, digitale schermen, …) zijn meertalig of worden aangeboden in de talen waarnaar het meeste vraag is in het TOC</t>
  </si>
  <si>
    <t>Organisatie en beleid m.b.t. (ontsluiting van) content en informatie</t>
  </si>
  <si>
    <t>Informatie- en contentaanbod algemeen</t>
  </si>
  <si>
    <t>Informatie- en contentaanbod print</t>
  </si>
  <si>
    <t>Informatie- en contentaanbod digitaal</t>
  </si>
  <si>
    <t>er wordt een smaakmakend aanbod van bestemmingsgerelateerde producten gepresenteerd (streekeigen producten/lokale specialiteiten, souvenirs gelinkt aan en geproduceerd in de eigen bestemming) OF dergelijke producten worden gepromoot met de bedoeling aan te zetten tot aankoop in de omgeving (geselecteerde shops)</t>
  </si>
  <si>
    <t>I.2.17</t>
  </si>
  <si>
    <t>I.2.18</t>
  </si>
  <si>
    <t xml:space="preserve">Klantgerichte dienstverlening               </t>
  </si>
  <si>
    <t>Totaal Klantgerichte dienstverlening (%)</t>
  </si>
  <si>
    <t>IV.1</t>
  </si>
  <si>
    <t>IV.1.1</t>
  </si>
  <si>
    <t>IV.2</t>
  </si>
  <si>
    <t>IV.2.1</t>
  </si>
  <si>
    <t>IV.3</t>
  </si>
  <si>
    <t>IV.3.1</t>
  </si>
  <si>
    <t>IV.4</t>
  </si>
  <si>
    <t>IV.1.2</t>
  </si>
  <si>
    <t>IV.1.3</t>
  </si>
  <si>
    <t>IV.1.4</t>
  </si>
  <si>
    <t>IV.1.5</t>
  </si>
  <si>
    <t>IV.1.6</t>
  </si>
  <si>
    <t>IV.1.7</t>
  </si>
  <si>
    <t>IV.1.8</t>
  </si>
  <si>
    <t>IV.1.9</t>
  </si>
  <si>
    <t>IV.1.10</t>
  </si>
  <si>
    <t>IV.1.11</t>
  </si>
  <si>
    <t>IV.1.12</t>
  </si>
  <si>
    <t>IV.1.13</t>
  </si>
  <si>
    <t>IV.1.14</t>
  </si>
  <si>
    <t>IV.1.15</t>
  </si>
  <si>
    <t>IV.1.16</t>
  </si>
  <si>
    <t>IV.1.17</t>
  </si>
  <si>
    <t>IV.1.18</t>
  </si>
  <si>
    <t>IV.1.19</t>
  </si>
  <si>
    <t>Professionele, klantgerichte en inspirerende front-office medewerkers</t>
  </si>
  <si>
    <t>Er is een efficiënte 24/7 dienstverlening</t>
  </si>
  <si>
    <t>IV.2.2</t>
  </si>
  <si>
    <t>IV.2.3</t>
  </si>
  <si>
    <t>IV.2.4</t>
  </si>
  <si>
    <t>IV.2.5</t>
  </si>
  <si>
    <t>IV.2.6</t>
  </si>
  <si>
    <t>IV.2.7</t>
  </si>
  <si>
    <t>IV.2.8</t>
  </si>
  <si>
    <t>IV.2.9</t>
  </si>
  <si>
    <t>IV.2.10</t>
  </si>
  <si>
    <t>IV.2.11</t>
  </si>
  <si>
    <t>IV.2.12</t>
  </si>
  <si>
    <t>III.4.9</t>
  </si>
  <si>
    <t>III.4.10</t>
  </si>
  <si>
    <t>III.4.11</t>
  </si>
  <si>
    <t>III.4.12</t>
  </si>
  <si>
    <t>III.4.13</t>
  </si>
  <si>
    <t>Verkoop</t>
  </si>
  <si>
    <t>tijdens de sluitingsuren wordt de bezoeker voor de meest frequente informatienoden een oplossing geboden (doorverwijzing, infokiosk, touchscreen, …)</t>
  </si>
  <si>
    <t>er is bij ontwerp en inrichting naar gestreefd om de onthaalruimte uitnodigend te maken</t>
  </si>
  <si>
    <t>er is een goede klimaatregeling aanwezig zodat de temperatuur jaarrond zowel voor bezoekers als medewerkers als aangenaam wordt ervaren</t>
  </si>
  <si>
    <t>er is voor bezoekers voldoende en geëigende zitgelegenheid aanwezig in de onthaalruimte</t>
  </si>
  <si>
    <r>
      <t xml:space="preserve">het folder- en brochureaanbod wordt </t>
    </r>
    <r>
      <rPr>
        <u/>
        <sz val="11"/>
        <color theme="1"/>
        <rFont val="Calibri"/>
        <family val="2"/>
        <scheme val="minor"/>
      </rPr>
      <t xml:space="preserve">overzienbaar </t>
    </r>
    <r>
      <rPr>
        <sz val="11"/>
        <color theme="1"/>
        <rFont val="Calibri"/>
        <family val="2"/>
        <scheme val="minor"/>
      </rPr>
      <t xml:space="preserve">gehouden door het aanbieden van weloverwogen </t>
    </r>
    <r>
      <rPr>
        <u/>
        <sz val="11"/>
        <color theme="1"/>
        <rFont val="Calibri"/>
        <family val="2"/>
        <scheme val="minor"/>
      </rPr>
      <t>selecties</t>
    </r>
    <r>
      <rPr>
        <sz val="11"/>
        <color theme="1"/>
        <rFont val="Calibri"/>
        <family val="2"/>
        <scheme val="minor"/>
      </rPr>
      <t xml:space="preserve"> die rekening houden met vraag en marketingaccenten (o.a. voor wat betreft attracties, evenementen, activiteiten, routes, logies, reca-aanbod, shoppingaanbod, commerciËle toeristische producten, overige bestemmingen)</t>
    </r>
  </si>
  <si>
    <t>er wordt op toegezien dat de content van brochures en digitale informatiebronnen correct is</t>
  </si>
  <si>
    <t>informatie over logies is vlot beschikbaar (digitaal of print)</t>
  </si>
  <si>
    <t>informatie over musea, attracties e.d. is vlot beschikbaar (digitaal of print)</t>
  </si>
  <si>
    <t>I.2.19</t>
  </si>
  <si>
    <t>I.2.20</t>
  </si>
  <si>
    <t>de onthaalmedewerkers hebben een net en verzorgd voorkomen</t>
  </si>
  <si>
    <t>IV.1.20</t>
  </si>
  <si>
    <t>het contentaanbod wordt geregeld aangepast op basis van resultaten van de monitoring van gebruik en vraag</t>
  </si>
  <si>
    <t>de onthaalmedewerkers hebben een vlotte toegang tot een goed ContentManagementSysteem (attracties, logies, events, routes, …)</t>
  </si>
  <si>
    <t>het onthaalteam is goed vertrouwd met welke brochures of folders van andere bestemmingen (al dan niet gratis) beschikbaar worden gesteld in het onthaalcentrum</t>
  </si>
  <si>
    <t>het onthaal moedigt aan om ook de ruimere omgeving en nabijgelegen bestemmingen te verkennen</t>
  </si>
  <si>
    <t>er is een duidelijk en handig plan van de eigen bestemming verkrijgbaar</t>
  </si>
  <si>
    <t>SEO (search engine optimization) zorgt ervoor dat relevante content snel gevonden kan worden op online media in beheer van het TOC</t>
  </si>
  <si>
    <t>de bestemming/DMO (destination management organization) staat in contact met zijn bezoekers via een selectie van relevante sociale media</t>
  </si>
  <si>
    <t>er is op gelet dat het gebouw waarin het onthaal is gelegen representatief is voor (de merkidentiteit van) de bestemming</t>
  </si>
  <si>
    <t>er is op gelet dat de inrichting van het onthaal in lijn is met de identiteit van de merkbestemming</t>
  </si>
  <si>
    <t>bij ontwerp en inrichting is erop toegezien dat het onthaal uitnodigt om rond te snuisteren</t>
  </si>
  <si>
    <t>de sluitingsdagen van het TOC zijn beperkt: voor de steden met veel internationaal verblijfstoerisme is er in-een quasi jaarrond-exploitatie. Voor onthaalcentra met een vooral regionale functie is er een dienstverlening tijdens weekdagen en in vakantieperiodes die relevant zijn voor hun kliënteel ook op andere dagen.</t>
  </si>
  <si>
    <t>in de onthaalruimte is wervende, inspirerende digitale content voorhanden</t>
  </si>
  <si>
    <t>TOTAAL</t>
  </si>
  <si>
    <t>Naam onthaalcentrum</t>
  </si>
  <si>
    <t>Datum jongste update</t>
  </si>
  <si>
    <t>%</t>
  </si>
  <si>
    <t>ZELFSCAN TOERISTISCH ONTHAAL - overzicht scores</t>
  </si>
  <si>
    <t>Aantal items</t>
  </si>
  <si>
    <t xml:space="preserve">Toelichting bij de scores: </t>
  </si>
  <si>
    <t xml:space="preserve">Hoe de scores van elke rubriek berekend zijn, kan je zien op de volgende werkbladen. </t>
  </si>
  <si>
    <t>De totaalscore is het gemiddelde van de 7 rubrieken. Dit betekent dat al deze rubrieken even zwaar doorwegen in het geheel.</t>
  </si>
  <si>
    <t>De zelfscan is opgebouwd uit in totaal 250 beweringen. Elk van deze beweringen wordt gescoord met 2 ("helemaal waar"), 1 ("gedeeltelijk waar") of 0 ("onwaar")</t>
  </si>
  <si>
    <t>Binnen elke rubriek krijgt elk van de beweringen in de zelfscan een even groot gewicht.</t>
  </si>
  <si>
    <t>Toelichting bij het invullen:</t>
  </si>
  <si>
    <t>Vul zo waarheidsgetrouw mogelijk in. Je hebt er geen belang bij om de resultaten op te smukken. Ben je eerder onzeker over de score, kies dan voor 1.</t>
  </si>
  <si>
    <t>Twee weten meer dan één. Overloop eventueel een deel de beweringen met een collega, of vul de lijst in met meerdere personen en leg dan de resultaten naast elkaar. Je kan de discussie dan beperken tot de afwijkende scores. Het bespreken van de beweringen en hun scoring kan verrijkend zijn voor het kwaliteitsbesef, maar laat het ook snel genoeg vooruitgaan. Trek op voorhand een bepaalde tijd uit om een rubriek of subrubriek af te werken.</t>
  </si>
  <si>
    <t>Wat het resultaat van de zelfscan aangaat: een hoge score is goed, maar een lage score is ook goed! De zelfscan wil je gewoon een indicatie geven waar je staat met het onthaalcentrum, op welke domeinen nog veel winst te halen valt en waar je ontwikkelingsgewijs dus best op inzet. Het gaat m.a.w.niet om de score op zich, maar om de geleidelijke verhoging ervan.</t>
  </si>
  <si>
    <t>Tot slot: laat je verbeteractieplan niet uitsluitend van de resultaten van de zelfscan afhangen. Leg er ook de resultaten van andere meetinstrumenten (bijv. mystery visits) en klantenfeedback naast. En hou ook rekening met bijvoorbeeld beleidsprioriteiten of vroegere ervaringen en acties.</t>
  </si>
  <si>
    <t>Naast de scorevakjes is er ruimte waar je notities kan maken.</t>
  </si>
  <si>
    <t>Totaal Marketing &amp; Communicatie (%)</t>
  </si>
  <si>
    <t>Eerst en vooral: de zelfscan is een vrij uitgebreid analyse-instrument. Hem in één ruk invullen is een behoorlijke klus! Ga daarom gefaseerd te werk en voorzie voldoende tijd. Hoeveel dat is, valt moeilijk precies aan te geven want de zelfscan werd niet getest. Maar met het invullen van 1 rubriek, krijg je al snel een idee hoeveel tijd je per bewering moet uittrekken. Vergeet niet je resultaten telkens op te slaan.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</si>
</sst>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Calibri Light"/>
      <family val="2"/>
      <scheme val="major"/>
    </font>
    <font>
      <b/>
      <sz val="20"/>
      <color theme="1"/>
      <name val="Calibri Light"/>
      <family val="2"/>
      <scheme val="major"/>
    </font>
    <font>
      <b/>
      <sz val="12"/>
      <color theme="1"/>
      <name val="Calibri Light"/>
      <family val="2"/>
      <scheme val="major"/>
    </font>
    <font>
      <sz val="14"/>
      <color theme="1"/>
      <name val="Calibri Light"/>
      <family val="2"/>
      <scheme val="major"/>
    </font>
    <font>
      <b/>
      <sz val="16"/>
      <color theme="1"/>
      <name val="Calibri Light"/>
      <family val="2"/>
      <scheme val="major"/>
    </font>
    <font>
      <b/>
      <sz val="11"/>
      <color theme="1"/>
      <name val="Calibri Light"/>
      <family val="2"/>
      <scheme val="major"/>
    </font>
    <font>
      <u/>
      <sz val="11"/>
      <color theme="1"/>
      <name val="Calibri"/>
      <family val="2"/>
      <scheme val="minor"/>
    </font>
    <font>
      <sz val="11"/>
      <name val="Calibri"/>
      <family val="2"/>
      <scheme val="minor"/>
    </font>
    <font>
      <sz val="12"/>
      <color theme="1"/>
      <name val="Calibri"/>
      <family val="2"/>
      <scheme val="minor"/>
    </font>
    <font>
      <sz val="16"/>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04519E"/>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249977111117893"/>
        <bgColor indexed="64"/>
      </patternFill>
    </fill>
  </fills>
  <borders count="24">
    <border>
      <left/>
      <right/>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4" tint="-0.499984740745262"/>
      </left>
      <right style="medium">
        <color rgb="FF002060"/>
      </right>
      <top style="medium">
        <color theme="4" tint="-0.499984740745262"/>
      </top>
      <bottom style="thin">
        <color theme="8" tint="-0.499984740745262"/>
      </bottom>
      <diagonal/>
    </border>
    <border>
      <left style="medium">
        <color rgb="FF002060"/>
      </left>
      <right style="medium">
        <color rgb="FF002060"/>
      </right>
      <top style="medium">
        <color rgb="FF002060"/>
      </top>
      <bottom style="thin">
        <color theme="8" tint="-0.499984740745262"/>
      </bottom>
      <diagonal/>
    </border>
    <border>
      <left style="medium">
        <color theme="4" tint="-0.499984740745262"/>
      </left>
      <right style="medium">
        <color rgb="FF002060"/>
      </right>
      <top style="thin">
        <color theme="8" tint="-0.499984740745262"/>
      </top>
      <bottom style="medium">
        <color theme="4" tint="-0.499984740745262"/>
      </bottom>
      <diagonal/>
    </border>
    <border>
      <left style="medium">
        <color rgb="FF002060"/>
      </left>
      <right style="medium">
        <color theme="4" tint="-0.499984740745262"/>
      </right>
      <top style="thin">
        <color theme="8"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theme="8" tint="-0.499984740745262"/>
      </right>
      <top style="medium">
        <color theme="8" tint="-0.499984740745262"/>
      </top>
      <bottom style="medium">
        <color theme="8" tint="-0.499984740745262"/>
      </bottom>
      <diagonal/>
    </border>
    <border>
      <left style="medium">
        <color rgb="FF002060"/>
      </left>
      <right style="medium">
        <color theme="4" tint="-0.499984740745262"/>
      </right>
      <top style="thin">
        <color theme="8" tint="-0.499984740745262"/>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8" tint="-0.499984740745262"/>
      </left>
      <right style="medium">
        <color theme="8" tint="-0.499984740745262"/>
      </right>
      <top style="medium">
        <color theme="8"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theme="8" tint="-0.499984740745262"/>
      </left>
      <right style="medium">
        <color theme="8" tint="-0.499984740745262"/>
      </right>
      <top style="medium">
        <color theme="8" tint="-0.499984740745262"/>
      </top>
      <bottom style="medium">
        <color indexed="64"/>
      </bottom>
      <diagonal/>
    </border>
    <border>
      <left/>
      <right/>
      <top style="thin">
        <color indexed="64"/>
      </top>
      <bottom/>
      <diagonal/>
    </border>
  </borders>
  <cellStyleXfs count="1">
    <xf numFmtId="0" fontId="0" fillId="0" borderId="0"/>
  </cellStyleXfs>
  <cellXfs count="135">
    <xf numFmtId="0" fontId="0" fillId="0" borderId="0" xfId="0"/>
    <xf numFmtId="0" fontId="1" fillId="0" borderId="0" xfId="0" applyFont="1"/>
    <xf numFmtId="0" fontId="2" fillId="2" borderId="1" xfId="0" applyFont="1" applyFill="1" applyBorder="1"/>
    <xf numFmtId="0" fontId="3" fillId="2" borderId="2" xfId="0" applyFont="1" applyFill="1" applyBorder="1" applyAlignment="1"/>
    <xf numFmtId="14" fontId="4" fillId="0" borderId="3" xfId="0" applyNumberFormat="1" applyFont="1" applyBorder="1" applyAlignment="1" applyProtection="1">
      <alignment horizontal="left"/>
      <protection locked="0"/>
    </xf>
    <xf numFmtId="0" fontId="3" fillId="2" borderId="4" xfId="0" applyFont="1" applyFill="1" applyBorder="1" applyAlignment="1"/>
    <xf numFmtId="0" fontId="4" fillId="0" borderId="5" xfId="0" applyFont="1" applyBorder="1" applyAlignment="1" applyProtection="1">
      <alignment horizontal="left"/>
      <protection locked="0"/>
    </xf>
    <xf numFmtId="0" fontId="1" fillId="3" borderId="0" xfId="0" applyFont="1" applyFill="1"/>
    <xf numFmtId="0" fontId="5" fillId="0" borderId="0" xfId="0" applyFont="1" applyFill="1" applyBorder="1"/>
    <xf numFmtId="0" fontId="1" fillId="0" borderId="0" xfId="0" applyFont="1" applyAlignment="1">
      <alignment wrapText="1"/>
    </xf>
    <xf numFmtId="0" fontId="0" fillId="0" borderId="0" xfId="0" applyAlignment="1">
      <alignment horizontal="center" vertical="center"/>
    </xf>
    <xf numFmtId="0" fontId="3" fillId="2" borderId="0" xfId="0" applyFont="1" applyFill="1" applyBorder="1" applyAlignment="1">
      <alignment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4" borderId="0" xfId="0" applyFill="1" applyBorder="1" applyAlignment="1">
      <alignment horizontal="center" vertical="center"/>
    </xf>
    <xf numFmtId="0" fontId="3" fillId="0" borderId="0" xfId="0" applyFont="1" applyFill="1" applyBorder="1" applyAlignment="1"/>
    <xf numFmtId="0" fontId="3" fillId="0" borderId="0" xfId="0" applyFont="1" applyFill="1" applyBorder="1"/>
    <xf numFmtId="0" fontId="1" fillId="4" borderId="6" xfId="0" applyFont="1" applyFill="1" applyBorder="1" applyAlignment="1">
      <alignment wrapText="1"/>
    </xf>
    <xf numFmtId="0" fontId="0" fillId="0" borderId="6" xfId="0" applyBorder="1" applyAlignment="1">
      <alignment wrapText="1"/>
    </xf>
    <xf numFmtId="0" fontId="0" fillId="0" borderId="0" xfId="0" applyBorder="1"/>
    <xf numFmtId="1" fontId="5" fillId="0" borderId="1" xfId="0" applyNumberFormat="1" applyFont="1" applyFill="1" applyBorder="1"/>
    <xf numFmtId="0" fontId="0" fillId="0" borderId="6" xfId="0" applyFont="1" applyBorder="1" applyAlignment="1">
      <alignment wrapText="1"/>
    </xf>
    <xf numFmtId="0" fontId="8" fillId="0" borderId="6" xfId="0" applyFont="1" applyBorder="1" applyAlignment="1">
      <alignment wrapText="1"/>
    </xf>
    <xf numFmtId="0" fontId="0" fillId="0" borderId="0" xfId="0" applyAlignment="1">
      <alignment vertical="center"/>
    </xf>
    <xf numFmtId="0" fontId="1" fillId="2" borderId="0" xfId="0" applyFont="1" applyFill="1" applyAlignment="1">
      <alignment vertical="center"/>
    </xf>
    <xf numFmtId="0" fontId="0" fillId="2" borderId="0" xfId="0" applyFill="1" applyAlignment="1">
      <alignment vertical="center"/>
    </xf>
    <xf numFmtId="0" fontId="1" fillId="3" borderId="0" xfId="0" applyFont="1" applyFill="1" applyAlignment="1">
      <alignment vertical="center"/>
    </xf>
    <xf numFmtId="0" fontId="0" fillId="4" borderId="6" xfId="0" applyFill="1" applyBorder="1" applyAlignment="1" applyProtection="1">
      <alignment horizontal="center" vertical="center"/>
      <protection locked="0"/>
    </xf>
    <xf numFmtId="0" fontId="0" fillId="0" borderId="6" xfId="0" applyBorder="1" applyAlignment="1" applyProtection="1">
      <alignment horizontal="left" wrapText="1"/>
      <protection locked="0"/>
    </xf>
    <xf numFmtId="0" fontId="0" fillId="0" borderId="6" xfId="0" applyBorder="1" applyAlignment="1" applyProtection="1">
      <alignment horizontal="left" vertical="center" wrapText="1"/>
      <protection locked="0"/>
    </xf>
    <xf numFmtId="0" fontId="0" fillId="0" borderId="0" xfId="0" applyProtection="1"/>
    <xf numFmtId="0" fontId="2" fillId="2" borderId="1" xfId="0" applyFont="1" applyFill="1" applyBorder="1" applyProtection="1"/>
    <xf numFmtId="0" fontId="1" fillId="0" borderId="0" xfId="0" applyFont="1" applyProtection="1"/>
    <xf numFmtId="0" fontId="3" fillId="2" borderId="2" xfId="0" applyFont="1" applyFill="1" applyBorder="1" applyAlignment="1" applyProtection="1"/>
    <xf numFmtId="14" fontId="4" fillId="0" borderId="3" xfId="0" applyNumberFormat="1" applyFont="1" applyBorder="1" applyAlignment="1" applyProtection="1">
      <alignment horizontal="left"/>
    </xf>
    <xf numFmtId="1" fontId="5" fillId="0" borderId="1" xfId="0" applyNumberFormat="1" applyFont="1" applyFill="1" applyBorder="1" applyProtection="1"/>
    <xf numFmtId="0" fontId="3" fillId="2" borderId="4" xfId="0" applyFont="1" applyFill="1" applyBorder="1" applyAlignment="1" applyProtection="1"/>
    <xf numFmtId="0" fontId="4" fillId="0" borderId="5" xfId="0" applyFont="1" applyBorder="1" applyAlignment="1" applyProtection="1">
      <alignment horizontal="left"/>
    </xf>
    <xf numFmtId="0" fontId="3" fillId="0" borderId="0" xfId="0" applyFont="1" applyFill="1" applyBorder="1" applyAlignment="1" applyProtection="1"/>
    <xf numFmtId="0" fontId="3" fillId="0" borderId="0" xfId="0" applyFont="1" applyFill="1" applyBorder="1" applyProtection="1"/>
    <xf numFmtId="1" fontId="5" fillId="0" borderId="0" xfId="0" applyNumberFormat="1" applyFont="1" applyFill="1" applyBorder="1" applyProtection="1"/>
    <xf numFmtId="0" fontId="1" fillId="4" borderId="6" xfId="0" applyFont="1" applyFill="1" applyBorder="1" applyAlignment="1" applyProtection="1">
      <alignment wrapText="1"/>
    </xf>
    <xf numFmtId="1" fontId="1" fillId="0" borderId="0" xfId="0" applyNumberFormat="1" applyFont="1" applyProtection="1"/>
    <xf numFmtId="0" fontId="1" fillId="2" borderId="0" xfId="0" applyFont="1" applyFill="1" applyAlignment="1" applyProtection="1"/>
    <xf numFmtId="0" fontId="3" fillId="2" borderId="0" xfId="0" applyFont="1" applyFill="1" applyBorder="1" applyAlignment="1" applyProtection="1">
      <alignment wrapText="1"/>
    </xf>
    <xf numFmtId="0" fontId="1" fillId="0" borderId="0" xfId="0" applyFont="1" applyAlignment="1" applyProtection="1">
      <alignment wrapText="1"/>
    </xf>
    <xf numFmtId="1" fontId="5" fillId="0" borderId="1" xfId="0" applyNumberFormat="1" applyFont="1" applyFill="1" applyBorder="1" applyAlignment="1" applyProtection="1"/>
    <xf numFmtId="0" fontId="0" fillId="0" borderId="0" xfId="0" applyAlignment="1" applyProtection="1">
      <alignment vertical="center"/>
    </xf>
    <xf numFmtId="0" fontId="0" fillId="0" borderId="6" xfId="0" applyBorder="1" applyAlignment="1" applyProtection="1">
      <alignment wrapText="1"/>
    </xf>
    <xf numFmtId="0" fontId="0" fillId="4" borderId="6" xfId="0" applyFill="1" applyBorder="1" applyAlignment="1" applyProtection="1">
      <alignment horizontal="center" vertical="center"/>
    </xf>
    <xf numFmtId="1" fontId="0" fillId="0" borderId="0" xfId="0" applyNumberFormat="1" applyProtection="1"/>
    <xf numFmtId="0" fontId="0" fillId="0" borderId="6" xfId="0" applyBorder="1" applyAlignment="1" applyProtection="1">
      <alignment horizontal="left" wrapText="1"/>
    </xf>
    <xf numFmtId="0" fontId="0" fillId="0" borderId="6" xfId="0" applyBorder="1" applyAlignment="1" applyProtection="1">
      <alignment horizontal="left" vertical="center" wrapText="1"/>
    </xf>
    <xf numFmtId="0" fontId="0" fillId="2" borderId="0" xfId="0" applyFill="1" applyAlignment="1" applyProtection="1">
      <alignment vertical="center"/>
    </xf>
    <xf numFmtId="0" fontId="3" fillId="2" borderId="6" xfId="0" applyFont="1" applyFill="1" applyBorder="1" applyAlignment="1" applyProtection="1">
      <alignment wrapText="1"/>
    </xf>
    <xf numFmtId="0" fontId="0" fillId="0" borderId="6" xfId="0" applyBorder="1" applyProtection="1"/>
    <xf numFmtId="0" fontId="0" fillId="0" borderId="0" xfId="0" applyAlignment="1" applyProtection="1">
      <alignment horizontal="center" vertical="center"/>
    </xf>
    <xf numFmtId="0" fontId="6" fillId="2" borderId="0" xfId="0" applyFont="1" applyFill="1" applyBorder="1" applyAlignment="1" applyProtection="1">
      <alignment wrapText="1"/>
    </xf>
    <xf numFmtId="0" fontId="0" fillId="0" borderId="0" xfId="0" applyAlignment="1" applyProtection="1">
      <alignment horizontal="center"/>
    </xf>
    <xf numFmtId="0" fontId="0" fillId="0" borderId="6" xfId="0" applyBorder="1" applyAlignment="1" applyProtection="1">
      <alignment vertical="center" wrapText="1"/>
    </xf>
    <xf numFmtId="0" fontId="0" fillId="0" borderId="7" xfId="0" applyFill="1" applyBorder="1" applyAlignment="1" applyProtection="1">
      <alignment horizontal="left" vertical="center" wrapText="1"/>
    </xf>
    <xf numFmtId="0" fontId="1" fillId="3" borderId="0" xfId="0" applyFont="1" applyFill="1" applyProtection="1"/>
    <xf numFmtId="0" fontId="2" fillId="2" borderId="1" xfId="0" applyFont="1" applyFill="1" applyBorder="1" applyAlignment="1" applyProtection="1">
      <alignment horizontal="center"/>
    </xf>
    <xf numFmtId="0" fontId="4" fillId="0" borderId="9" xfId="0" applyFont="1" applyBorder="1" applyAlignment="1" applyProtection="1">
      <alignment horizontal="left"/>
    </xf>
    <xf numFmtId="0" fontId="2" fillId="5" borderId="10" xfId="0" applyFont="1" applyFill="1" applyBorder="1" applyProtection="1"/>
    <xf numFmtId="1" fontId="2" fillId="5" borderId="11" xfId="0" applyNumberFormat="1" applyFont="1" applyFill="1" applyBorder="1" applyProtection="1"/>
    <xf numFmtId="0" fontId="2" fillId="5" borderId="11" xfId="0" applyFont="1" applyFill="1" applyBorder="1" applyProtection="1"/>
    <xf numFmtId="0" fontId="11" fillId="4" borderId="17" xfId="0" applyFont="1" applyFill="1" applyBorder="1" applyAlignment="1" applyProtection="1">
      <alignment vertical="center"/>
    </xf>
    <xf numFmtId="0" fontId="2" fillId="5" borderId="12" xfId="0" applyFont="1" applyFill="1" applyBorder="1" applyProtection="1"/>
    <xf numFmtId="1" fontId="2" fillId="5" borderId="0" xfId="0" applyNumberFormat="1" applyFont="1" applyFill="1" applyBorder="1" applyProtection="1"/>
    <xf numFmtId="0" fontId="2" fillId="5" borderId="0" xfId="0" applyFont="1" applyFill="1" applyBorder="1" applyProtection="1"/>
    <xf numFmtId="0" fontId="2" fillId="5" borderId="13" xfId="0" applyFont="1" applyFill="1" applyBorder="1" applyProtection="1"/>
    <xf numFmtId="1" fontId="2" fillId="5" borderId="14" xfId="0" applyNumberFormat="1" applyFont="1" applyFill="1" applyBorder="1" applyProtection="1"/>
    <xf numFmtId="0" fontId="2" fillId="5" borderId="14" xfId="0" applyFont="1" applyFill="1" applyBorder="1" applyProtection="1"/>
    <xf numFmtId="0" fontId="11" fillId="4" borderId="18" xfId="0" applyFont="1" applyFill="1" applyBorder="1" applyAlignment="1" applyProtection="1">
      <alignment vertical="center"/>
    </xf>
    <xf numFmtId="0" fontId="10" fillId="2" borderId="16" xfId="0" applyFont="1" applyFill="1" applyBorder="1" applyAlignment="1" applyProtection="1">
      <alignment wrapText="1"/>
    </xf>
    <xf numFmtId="0" fontId="9" fillId="6" borderId="6" xfId="0" applyFont="1" applyFill="1" applyBorder="1" applyAlignment="1" applyProtection="1">
      <alignment wrapText="1"/>
    </xf>
    <xf numFmtId="0" fontId="0" fillId="6" borderId="6" xfId="0" applyFill="1" applyBorder="1" applyAlignment="1" applyProtection="1">
      <alignment wrapText="1"/>
    </xf>
    <xf numFmtId="1" fontId="5" fillId="0" borderId="1"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1" fontId="1" fillId="0" borderId="0" xfId="0" applyNumberFormat="1" applyFont="1" applyAlignment="1" applyProtection="1">
      <alignment horizontal="right" vertical="center"/>
    </xf>
    <xf numFmtId="0" fontId="1" fillId="2" borderId="0" xfId="0" applyFont="1" applyFill="1" applyAlignment="1" applyProtection="1">
      <alignment vertical="center"/>
    </xf>
    <xf numFmtId="0" fontId="3" fillId="2" borderId="0" xfId="0"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horizontal="left" vertical="center"/>
    </xf>
    <xf numFmtId="1" fontId="0" fillId="0" borderId="0" xfId="0" applyNumberFormat="1" applyAlignment="1" applyProtection="1">
      <alignment horizontal="right" vertical="center"/>
    </xf>
    <xf numFmtId="0" fontId="0" fillId="0" borderId="0" xfId="0" applyBorder="1" applyAlignment="1" applyProtection="1">
      <alignment horizontal="left" vertical="center" wrapText="1"/>
    </xf>
    <xf numFmtId="0" fontId="0" fillId="4" borderId="0" xfId="0" applyFill="1" applyBorder="1" applyAlignment="1" applyProtection="1">
      <alignment horizontal="center" vertical="center"/>
    </xf>
    <xf numFmtId="0" fontId="0" fillId="0" borderId="0" xfId="0" applyFill="1" applyAlignment="1" applyProtection="1">
      <alignment vertical="center"/>
    </xf>
    <xf numFmtId="0" fontId="3" fillId="2" borderId="2" xfId="0" applyFont="1" applyFill="1" applyBorder="1" applyAlignment="1" applyProtection="1">
      <alignment vertical="center"/>
    </xf>
    <xf numFmtId="1" fontId="5" fillId="0" borderId="1" xfId="0" applyNumberFormat="1" applyFont="1" applyFill="1" applyBorder="1" applyAlignment="1" applyProtection="1">
      <alignment vertical="center"/>
    </xf>
    <xf numFmtId="0" fontId="3" fillId="2" borderId="4" xfId="0" applyFont="1" applyFill="1" applyBorder="1" applyAlignment="1" applyProtection="1">
      <alignment vertical="center"/>
    </xf>
    <xf numFmtId="1" fontId="5" fillId="0" borderId="0" xfId="0" applyNumberFormat="1" applyFont="1" applyFill="1" applyBorder="1" applyAlignment="1" applyProtection="1">
      <alignment vertical="center"/>
    </xf>
    <xf numFmtId="1" fontId="1" fillId="0" borderId="0" xfId="0" applyNumberFormat="1" applyFont="1" applyAlignment="1" applyProtection="1">
      <alignment vertical="center"/>
    </xf>
    <xf numFmtId="1" fontId="0" fillId="0" borderId="0" xfId="0" applyNumberForma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4" borderId="0" xfId="0" applyFill="1" applyBorder="1" applyAlignment="1" applyProtection="1">
      <alignment horizontal="center" vertical="center" wrapText="1"/>
    </xf>
    <xf numFmtId="1" fontId="0" fillId="0" borderId="0" xfId="0" applyNumberFormat="1" applyAlignment="1" applyProtection="1">
      <alignment vertical="center" wrapText="1"/>
    </xf>
    <xf numFmtId="0" fontId="0" fillId="2" borderId="0" xfId="0" applyFill="1" applyAlignment="1" applyProtection="1"/>
    <xf numFmtId="1" fontId="5" fillId="0" borderId="19" xfId="0" applyNumberFormat="1" applyFont="1" applyFill="1" applyBorder="1" applyAlignment="1" applyProtection="1"/>
    <xf numFmtId="0" fontId="0" fillId="0" borderId="20" xfId="0" applyBorder="1" applyProtection="1"/>
    <xf numFmtId="0" fontId="1" fillId="3" borderId="0" xfId="0" applyFont="1" applyFill="1" applyBorder="1" applyProtection="1"/>
    <xf numFmtId="0" fontId="1" fillId="2" borderId="0" xfId="0" applyFont="1" applyFill="1" applyAlignment="1" applyProtection="1">
      <alignment wrapText="1"/>
    </xf>
    <xf numFmtId="0" fontId="0" fillId="2" borderId="6" xfId="0" applyFill="1" applyBorder="1" applyAlignment="1" applyProtection="1">
      <alignment horizontal="center"/>
    </xf>
    <xf numFmtId="0" fontId="0" fillId="2" borderId="0" xfId="0" applyFill="1" applyAlignment="1" applyProtection="1">
      <alignment horizontal="center"/>
    </xf>
    <xf numFmtId="0" fontId="3" fillId="2" borderId="1" xfId="0" applyFont="1" applyFill="1" applyBorder="1" applyAlignment="1">
      <alignment horizontal="right"/>
    </xf>
    <xf numFmtId="0" fontId="3" fillId="2" borderId="19" xfId="0" applyFont="1" applyFill="1" applyBorder="1" applyAlignment="1">
      <alignment horizontal="right"/>
    </xf>
    <xf numFmtId="0" fontId="3" fillId="2" borderId="1" xfId="0" applyFont="1" applyFill="1" applyBorder="1" applyAlignment="1" applyProtection="1">
      <alignment horizontal="right"/>
    </xf>
    <xf numFmtId="0" fontId="3" fillId="2" borderId="19" xfId="0" applyFont="1" applyFill="1" applyBorder="1" applyAlignment="1" applyProtection="1">
      <alignment horizontal="right"/>
    </xf>
    <xf numFmtId="0" fontId="3" fillId="2" borderId="1" xfId="0" applyFont="1" applyFill="1" applyBorder="1" applyAlignment="1" applyProtection="1">
      <alignment horizontal="right"/>
      <protection locked="0"/>
    </xf>
    <xf numFmtId="0" fontId="3" fillId="2" borderId="1" xfId="0" applyFont="1" applyFill="1" applyBorder="1" applyAlignment="1" applyProtection="1">
      <alignment horizontal="right" vertical="center"/>
    </xf>
    <xf numFmtId="0" fontId="3" fillId="0" borderId="0" xfId="0" applyFont="1" applyFill="1" applyBorder="1" applyAlignment="1" applyProtection="1">
      <alignment vertical="center"/>
    </xf>
    <xf numFmtId="0" fontId="5" fillId="0" borderId="0" xfId="0" applyFont="1" applyFill="1" applyBorder="1" applyProtection="1"/>
    <xf numFmtId="0" fontId="1" fillId="0" borderId="0" xfId="0" applyFont="1" applyAlignment="1" applyProtection="1">
      <alignment vertical="center"/>
    </xf>
    <xf numFmtId="0" fontId="3" fillId="2" borderId="19" xfId="0" applyFont="1" applyFill="1" applyBorder="1" applyAlignment="1" applyProtection="1">
      <alignment horizontal="right" vertical="center"/>
    </xf>
    <xf numFmtId="0" fontId="0" fillId="0" borderId="6" xfId="0" applyBorder="1" applyAlignment="1" applyProtection="1">
      <alignment horizontal="left"/>
    </xf>
    <xf numFmtId="0" fontId="0" fillId="0" borderId="0" xfId="0" applyBorder="1" applyProtection="1"/>
    <xf numFmtId="0" fontId="3" fillId="2" borderId="1" xfId="0" applyFont="1" applyFill="1" applyBorder="1" applyAlignment="1" applyProtection="1">
      <alignment horizontal="right" vertical="center" wrapText="1"/>
    </xf>
    <xf numFmtId="0" fontId="0" fillId="0" borderId="6" xfId="0" applyBorder="1" applyAlignment="1" applyProtection="1">
      <alignment vertical="center"/>
    </xf>
    <xf numFmtId="0" fontId="3" fillId="2" borderId="0" xfId="0" applyFont="1" applyFill="1" applyAlignment="1" applyProtection="1">
      <alignment vertical="center"/>
    </xf>
    <xf numFmtId="0" fontId="0" fillId="0" borderId="6" xfId="0" applyFont="1" applyBorder="1" applyAlignment="1" applyProtection="1">
      <alignment vertical="center" wrapText="1"/>
    </xf>
    <xf numFmtId="0" fontId="5" fillId="0" borderId="1" xfId="0" applyFont="1" applyFill="1" applyBorder="1" applyProtection="1"/>
    <xf numFmtId="0" fontId="0" fillId="4" borderId="21" xfId="0" applyFill="1" applyBorder="1" applyAlignment="1" applyProtection="1">
      <alignment horizontal="center" vertical="center"/>
      <protection locked="0"/>
    </xf>
    <xf numFmtId="1" fontId="5" fillId="0" borderId="22" xfId="0" applyNumberFormat="1" applyFont="1" applyFill="1" applyBorder="1" applyAlignment="1" applyProtection="1">
      <alignment horizontal="right" vertical="center"/>
    </xf>
    <xf numFmtId="0" fontId="3" fillId="2" borderId="22" xfId="0" applyFont="1" applyFill="1" applyBorder="1" applyAlignment="1" applyProtection="1">
      <alignment horizontal="right" vertical="center"/>
    </xf>
    <xf numFmtId="0" fontId="0" fillId="0" borderId="0" xfId="0" applyBorder="1" applyAlignment="1" applyProtection="1">
      <alignment vertical="center" wrapText="1"/>
    </xf>
    <xf numFmtId="0" fontId="0" fillId="7" borderId="0" xfId="0" applyFill="1" applyBorder="1" applyAlignment="1" applyProtection="1">
      <alignment horizontal="left" vertical="center"/>
    </xf>
    <xf numFmtId="0" fontId="3" fillId="2" borderId="8" xfId="0" applyFont="1" applyFill="1" applyBorder="1" applyAlignment="1" applyProtection="1">
      <alignment horizontal="right" vertical="center"/>
    </xf>
    <xf numFmtId="0" fontId="5" fillId="4" borderId="15" xfId="0" applyFont="1" applyFill="1" applyBorder="1" applyAlignment="1" applyProtection="1">
      <alignment horizontal="center" vertical="center"/>
    </xf>
    <xf numFmtId="0" fontId="0" fillId="0" borderId="20" xfId="0" applyBorder="1" applyAlignment="1" applyProtection="1">
      <alignment horizontal="left" vertical="center"/>
    </xf>
    <xf numFmtId="0" fontId="3" fillId="2" borderId="23" xfId="0" applyFont="1" applyFill="1" applyBorder="1" applyAlignment="1" applyProtection="1">
      <alignment horizontal="right" vertical="center"/>
    </xf>
    <xf numFmtId="0" fontId="3" fillId="2" borderId="14" xfId="0" applyFont="1" applyFill="1" applyBorder="1" applyAlignment="1" applyProtection="1">
      <alignment horizontal="right" vertical="center"/>
    </xf>
    <xf numFmtId="1" fontId="5" fillId="0" borderId="16" xfId="0" applyNumberFormat="1" applyFont="1" applyFill="1" applyBorder="1" applyAlignment="1" applyProtection="1">
      <alignment horizontal="center" vertical="center"/>
    </xf>
    <xf numFmtId="1" fontId="5" fillId="0" borderId="18" xfId="0" applyNumberFormat="1" applyFont="1" applyFill="1" applyBorder="1" applyAlignment="1" applyProtection="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tabSelected="1" zoomScale="85" zoomScaleNormal="85" workbookViewId="0"/>
  </sheetViews>
  <sheetFormatPr defaultRowHeight="15" x14ac:dyDescent="0.25"/>
  <cols>
    <col min="1" max="1" width="39.7109375" style="30" customWidth="1"/>
    <col min="2" max="2" width="90.28515625" style="30" customWidth="1"/>
    <col min="3" max="3" width="10.85546875" style="30" customWidth="1"/>
    <col min="4" max="4" width="9.140625" style="30"/>
    <col min="5" max="5" width="18.28515625" style="30" customWidth="1"/>
    <col min="6" max="16384" width="9.140625" style="30"/>
  </cols>
  <sheetData>
    <row r="1" spans="1:5" ht="27" thickBot="1" x14ac:dyDescent="0.45">
      <c r="B1" s="62" t="s">
        <v>552</v>
      </c>
    </row>
    <row r="2" spans="1:5" ht="26.25" customHeight="1" thickBot="1" x14ac:dyDescent="0.35">
      <c r="A2" s="33" t="s">
        <v>549</v>
      </c>
      <c r="B2" s="34"/>
    </row>
    <row r="3" spans="1:5" ht="27.75" customHeight="1" thickBot="1" x14ac:dyDescent="0.35">
      <c r="A3" s="36" t="s">
        <v>550</v>
      </c>
      <c r="B3" s="63"/>
      <c r="E3" s="129" t="s">
        <v>553</v>
      </c>
    </row>
    <row r="4" spans="1:5" ht="26.25" x14ac:dyDescent="0.4">
      <c r="B4" s="64" t="s">
        <v>46</v>
      </c>
      <c r="C4" s="65">
        <f>'Content &amp; Media'!E2</f>
        <v>0</v>
      </c>
      <c r="D4" s="66" t="s">
        <v>551</v>
      </c>
      <c r="E4" s="67">
        <v>46</v>
      </c>
    </row>
    <row r="5" spans="1:5" ht="26.25" x14ac:dyDescent="0.4">
      <c r="B5" s="68" t="s">
        <v>48</v>
      </c>
      <c r="C5" s="69">
        <f>'HR-beleid'!E2</f>
        <v>0</v>
      </c>
      <c r="D5" s="70" t="s">
        <v>551</v>
      </c>
      <c r="E5" s="67">
        <v>40</v>
      </c>
    </row>
    <row r="6" spans="1:5" ht="26.25" x14ac:dyDescent="0.4">
      <c r="B6" s="68" t="s">
        <v>42</v>
      </c>
      <c r="C6" s="69">
        <f>'Infrastructuur &amp; Inrichting'!E2</f>
        <v>0</v>
      </c>
      <c r="D6" s="70" t="s">
        <v>551</v>
      </c>
      <c r="E6" s="67">
        <v>49</v>
      </c>
    </row>
    <row r="7" spans="1:5" ht="26.25" x14ac:dyDescent="0.4">
      <c r="B7" s="68" t="s">
        <v>43</v>
      </c>
      <c r="C7" s="69">
        <f>'Klantgerichte dienstverlening'!E2</f>
        <v>0</v>
      </c>
      <c r="D7" s="70" t="s">
        <v>551</v>
      </c>
      <c r="E7" s="67">
        <v>58</v>
      </c>
    </row>
    <row r="8" spans="1:5" ht="26.25" x14ac:dyDescent="0.4">
      <c r="B8" s="68" t="s">
        <v>44</v>
      </c>
      <c r="C8" s="69">
        <f>Management!E2</f>
        <v>0</v>
      </c>
      <c r="D8" s="70" t="s">
        <v>551</v>
      </c>
      <c r="E8" s="67">
        <v>19</v>
      </c>
    </row>
    <row r="9" spans="1:5" ht="26.25" x14ac:dyDescent="0.4">
      <c r="B9" s="68" t="s">
        <v>45</v>
      </c>
      <c r="C9" s="69">
        <f>'Marketing&amp;Communicatie'!E2</f>
        <v>0</v>
      </c>
      <c r="D9" s="70" t="s">
        <v>551</v>
      </c>
      <c r="E9" s="67">
        <v>16</v>
      </c>
    </row>
    <row r="10" spans="1:5" ht="26.25" x14ac:dyDescent="0.4">
      <c r="B10" s="68" t="s">
        <v>47</v>
      </c>
      <c r="C10" s="69">
        <f>MVO!E2</f>
        <v>0</v>
      </c>
      <c r="D10" s="70" t="s">
        <v>551</v>
      </c>
      <c r="E10" s="67">
        <v>22</v>
      </c>
    </row>
    <row r="11" spans="1:5" ht="26.25" x14ac:dyDescent="0.4">
      <c r="B11" s="68"/>
      <c r="C11" s="69"/>
      <c r="D11" s="70" t="s">
        <v>1</v>
      </c>
      <c r="E11" s="67"/>
    </row>
    <row r="12" spans="1:5" ht="27" thickBot="1" x14ac:dyDescent="0.45">
      <c r="B12" s="71" t="s">
        <v>548</v>
      </c>
      <c r="C12" s="72">
        <f>SUM(C4:C10)/7</f>
        <v>0</v>
      </c>
      <c r="D12" s="73" t="s">
        <v>551</v>
      </c>
      <c r="E12" s="74">
        <f>SUM(E4:E10)</f>
        <v>250</v>
      </c>
    </row>
    <row r="13" spans="1:5" ht="15.75" x14ac:dyDescent="0.25">
      <c r="A13" s="61"/>
      <c r="B13" s="61"/>
      <c r="C13" s="61"/>
      <c r="D13" s="61"/>
      <c r="E13" s="61"/>
    </row>
    <row r="15" spans="1:5" ht="15.75" thickBot="1" x14ac:dyDescent="0.3"/>
    <row r="16" spans="1:5" ht="21" x14ac:dyDescent="0.35">
      <c r="B16" s="75" t="s">
        <v>554</v>
      </c>
    </row>
    <row r="17" spans="2:4" ht="31.5" x14ac:dyDescent="0.25">
      <c r="B17" s="76" t="s">
        <v>556</v>
      </c>
    </row>
    <row r="18" spans="2:4" ht="15.75" x14ac:dyDescent="0.25">
      <c r="B18" s="76" t="s">
        <v>555</v>
      </c>
    </row>
    <row r="19" spans="2:4" ht="31.5" x14ac:dyDescent="0.25">
      <c r="B19" s="76" t="s">
        <v>557</v>
      </c>
    </row>
    <row r="20" spans="2:4" ht="15.75" x14ac:dyDescent="0.25">
      <c r="B20" s="76" t="s">
        <v>558</v>
      </c>
    </row>
    <row r="21" spans="2:4" ht="15.75" thickBot="1" x14ac:dyDescent="0.3"/>
    <row r="22" spans="2:4" ht="21" x14ac:dyDescent="0.35">
      <c r="B22" s="75" t="s">
        <v>559</v>
      </c>
    </row>
    <row r="23" spans="2:4" ht="75" x14ac:dyDescent="0.25">
      <c r="B23" s="77" t="s">
        <v>566</v>
      </c>
    </row>
    <row r="24" spans="2:4" ht="30" x14ac:dyDescent="0.25">
      <c r="B24" s="77" t="s">
        <v>560</v>
      </c>
    </row>
    <row r="25" spans="2:4" ht="75" x14ac:dyDescent="0.25">
      <c r="B25" s="77" t="s">
        <v>561</v>
      </c>
      <c r="D25" s="30" t="s">
        <v>1</v>
      </c>
    </row>
    <row r="26" spans="2:4" x14ac:dyDescent="0.25">
      <c r="B26" s="77" t="s">
        <v>564</v>
      </c>
    </row>
    <row r="27" spans="2:4" ht="46.5" customHeight="1" x14ac:dyDescent="0.25">
      <c r="B27" s="76" t="s">
        <v>562</v>
      </c>
    </row>
    <row r="28" spans="2:4" ht="45" x14ac:dyDescent="0.25">
      <c r="B28" s="77" t="s">
        <v>563</v>
      </c>
    </row>
  </sheetData>
  <sheetProtection algorithmName="SHA-512" hashValue="NX8KfHfeIbXSzFWNb9F/aqvSRD+Vpw8CIxAu7ZbmFLCSVB3Yn9Q+lwNfCpF+iYtLv/S590T035QKx1uJrcgItw==" saltValue="aOplJ0xnfMzzNah2Cby6vA==" spinCount="100000" sheet="1" objects="1" scenarios="1"/>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showGridLines="0" showRowColHeaders="0" workbookViewId="0"/>
  </sheetViews>
  <sheetFormatPr defaultRowHeight="15" x14ac:dyDescent="0.25"/>
  <cols>
    <col min="1" max="1" width="17.85546875" style="30" customWidth="1"/>
    <col min="2" max="2" width="77.28515625" style="30" customWidth="1"/>
    <col min="3" max="3" width="21" style="30" customWidth="1"/>
    <col min="4" max="4" width="50.28515625" style="30" customWidth="1"/>
    <col min="5" max="5" width="10.42578125" style="30" customWidth="1"/>
    <col min="6" max="16384" width="9.140625" style="30"/>
  </cols>
  <sheetData>
    <row r="1" spans="1:5" ht="27" thickBot="1" x14ac:dyDescent="0.45">
      <c r="B1" s="31" t="s">
        <v>140</v>
      </c>
      <c r="C1" s="32"/>
      <c r="D1" s="32"/>
      <c r="E1" s="32"/>
    </row>
    <row r="2" spans="1:5" ht="21.75" thickBot="1" x14ac:dyDescent="0.4">
      <c r="A2" s="33" t="s">
        <v>0</v>
      </c>
      <c r="B2" s="34"/>
      <c r="D2" s="111" t="s">
        <v>141</v>
      </c>
      <c r="E2" s="35">
        <f>100*(C15+C37+C45+C58)/92</f>
        <v>0</v>
      </c>
    </row>
    <row r="3" spans="1:5" ht="21.75" thickBot="1" x14ac:dyDescent="0.4">
      <c r="A3" s="36" t="s">
        <v>2</v>
      </c>
      <c r="B3" s="37"/>
      <c r="C3" s="38"/>
      <c r="D3" s="39"/>
      <c r="E3" s="40"/>
    </row>
    <row r="4" spans="1:5" ht="48" thickBot="1" x14ac:dyDescent="0.3">
      <c r="A4" s="32"/>
      <c r="B4" s="32"/>
      <c r="C4" s="41" t="s">
        <v>75</v>
      </c>
      <c r="D4" s="32"/>
      <c r="E4" s="42"/>
    </row>
    <row r="5" spans="1:5" ht="21" x14ac:dyDescent="0.35">
      <c r="A5" s="43" t="s">
        <v>396</v>
      </c>
      <c r="B5" s="44" t="s">
        <v>471</v>
      </c>
      <c r="C5" s="103"/>
      <c r="D5" s="115" t="s">
        <v>95</v>
      </c>
      <c r="E5" s="100">
        <f>100*C15/18</f>
        <v>0</v>
      </c>
    </row>
    <row r="6" spans="1:5" ht="30" customHeight="1" x14ac:dyDescent="0.25">
      <c r="A6" s="47" t="s">
        <v>397</v>
      </c>
      <c r="B6" s="48" t="s">
        <v>142</v>
      </c>
      <c r="C6" s="27" t="s">
        <v>1</v>
      </c>
      <c r="D6" s="29"/>
    </row>
    <row r="7" spans="1:5" ht="30" x14ac:dyDescent="0.25">
      <c r="A7" s="47" t="s">
        <v>398</v>
      </c>
      <c r="B7" s="48" t="s">
        <v>536</v>
      </c>
      <c r="C7" s="27" t="s">
        <v>1</v>
      </c>
      <c r="D7" s="29"/>
    </row>
    <row r="8" spans="1:5" ht="30" x14ac:dyDescent="0.25">
      <c r="A8" s="47" t="s">
        <v>399</v>
      </c>
      <c r="B8" s="48" t="s">
        <v>537</v>
      </c>
      <c r="C8" s="27" t="s">
        <v>1</v>
      </c>
      <c r="D8" s="29"/>
    </row>
    <row r="9" spans="1:5" ht="30" x14ac:dyDescent="0.25">
      <c r="A9" s="47" t="s">
        <v>400</v>
      </c>
      <c r="B9" s="51" t="s">
        <v>395</v>
      </c>
      <c r="C9" s="27" t="s">
        <v>1</v>
      </c>
      <c r="D9" s="29"/>
    </row>
    <row r="10" spans="1:5" ht="30" x14ac:dyDescent="0.25">
      <c r="A10" s="47" t="s">
        <v>401</v>
      </c>
      <c r="B10" s="51" t="s">
        <v>391</v>
      </c>
      <c r="C10" s="27" t="s">
        <v>1</v>
      </c>
      <c r="D10" s="29"/>
    </row>
    <row r="11" spans="1:5" ht="45" x14ac:dyDescent="0.25">
      <c r="A11" s="47" t="s">
        <v>402</v>
      </c>
      <c r="B11" s="51" t="s">
        <v>392</v>
      </c>
      <c r="C11" s="27" t="s">
        <v>1</v>
      </c>
      <c r="D11" s="29"/>
    </row>
    <row r="12" spans="1:5" ht="29.25" customHeight="1" x14ac:dyDescent="0.25">
      <c r="A12" s="47" t="s">
        <v>403</v>
      </c>
      <c r="B12" s="51" t="s">
        <v>538</v>
      </c>
      <c r="C12" s="27" t="s">
        <v>1</v>
      </c>
      <c r="D12" s="29"/>
    </row>
    <row r="13" spans="1:5" ht="30" x14ac:dyDescent="0.25">
      <c r="A13" s="47" t="s">
        <v>404</v>
      </c>
      <c r="B13" s="51" t="s">
        <v>394</v>
      </c>
      <c r="C13" s="27"/>
      <c r="D13" s="29"/>
    </row>
    <row r="14" spans="1:5" ht="30.75" thickBot="1" x14ac:dyDescent="0.3">
      <c r="A14" s="47" t="s">
        <v>405</v>
      </c>
      <c r="B14" s="51" t="s">
        <v>393</v>
      </c>
      <c r="C14" s="27" t="s">
        <v>1</v>
      </c>
      <c r="D14" s="29"/>
    </row>
    <row r="15" spans="1:5" ht="15.75" hidden="1" thickBot="1" x14ac:dyDescent="0.3">
      <c r="A15" s="47" t="s">
        <v>396</v>
      </c>
      <c r="B15" s="52" t="s">
        <v>1</v>
      </c>
      <c r="C15" s="49">
        <f>SUM(C6:C14)</f>
        <v>0</v>
      </c>
      <c r="E15" s="50"/>
    </row>
    <row r="16" spans="1:5" ht="21.75" thickBot="1" x14ac:dyDescent="0.4">
      <c r="A16" s="53" t="s">
        <v>407</v>
      </c>
      <c r="B16" s="54" t="s">
        <v>472</v>
      </c>
      <c r="C16" s="104" t="s">
        <v>1</v>
      </c>
      <c r="D16" s="128" t="s">
        <v>95</v>
      </c>
      <c r="E16" s="46">
        <f>100*C37/40</f>
        <v>0</v>
      </c>
    </row>
    <row r="17" spans="1:4" ht="30" x14ac:dyDescent="0.25">
      <c r="A17" s="47" t="s">
        <v>408</v>
      </c>
      <c r="B17" s="48" t="s">
        <v>154</v>
      </c>
      <c r="C17" s="27" t="s">
        <v>1</v>
      </c>
      <c r="D17" s="29"/>
    </row>
    <row r="18" spans="1:4" ht="30" x14ac:dyDescent="0.25">
      <c r="A18" s="47" t="s">
        <v>409</v>
      </c>
      <c r="B18" s="48" t="s">
        <v>529</v>
      </c>
      <c r="C18" s="27" t="s">
        <v>1</v>
      </c>
      <c r="D18" s="29"/>
    </row>
    <row r="19" spans="1:4" ht="30" x14ac:dyDescent="0.25">
      <c r="A19" s="47" t="s">
        <v>410</v>
      </c>
      <c r="B19" s="48" t="s">
        <v>150</v>
      </c>
      <c r="C19" s="27" t="s">
        <v>1</v>
      </c>
      <c r="D19" s="29"/>
    </row>
    <row r="20" spans="1:4" ht="29.25" customHeight="1" x14ac:dyDescent="0.25">
      <c r="A20" s="47" t="s">
        <v>411</v>
      </c>
      <c r="B20" s="48" t="s">
        <v>470</v>
      </c>
      <c r="C20" s="27" t="s">
        <v>1</v>
      </c>
      <c r="D20" s="29"/>
    </row>
    <row r="21" spans="1:4" ht="65.25" customHeight="1" x14ac:dyDescent="0.25">
      <c r="A21" s="47" t="s">
        <v>412</v>
      </c>
      <c r="B21" s="52" t="s">
        <v>475</v>
      </c>
      <c r="C21" s="27" t="s">
        <v>1</v>
      </c>
      <c r="D21" s="29"/>
    </row>
    <row r="22" spans="1:4" ht="30" x14ac:dyDescent="0.25">
      <c r="A22" s="47" t="s">
        <v>413</v>
      </c>
      <c r="B22" s="48" t="s">
        <v>144</v>
      </c>
      <c r="C22" s="27" t="s">
        <v>1</v>
      </c>
      <c r="D22" s="29"/>
    </row>
    <row r="23" spans="1:4" ht="30" x14ac:dyDescent="0.25">
      <c r="A23" s="47" t="s">
        <v>414</v>
      </c>
      <c r="B23" s="48" t="s">
        <v>539</v>
      </c>
      <c r="C23" s="27" t="s">
        <v>1</v>
      </c>
      <c r="D23" s="29"/>
    </row>
    <row r="24" spans="1:4" ht="30" x14ac:dyDescent="0.25">
      <c r="A24" s="47" t="s">
        <v>415</v>
      </c>
      <c r="B24" s="48" t="s">
        <v>146</v>
      </c>
      <c r="C24" s="27" t="s">
        <v>1</v>
      </c>
      <c r="D24" s="29"/>
    </row>
    <row r="25" spans="1:4" ht="30" x14ac:dyDescent="0.25">
      <c r="A25" s="47" t="s">
        <v>416</v>
      </c>
      <c r="B25" s="48" t="s">
        <v>147</v>
      </c>
      <c r="C25" s="27" t="s">
        <v>1</v>
      </c>
      <c r="D25" s="29"/>
    </row>
    <row r="26" spans="1:4" x14ac:dyDescent="0.25">
      <c r="A26" s="47" t="s">
        <v>417</v>
      </c>
      <c r="B26" s="48" t="s">
        <v>530</v>
      </c>
      <c r="C26" s="27" t="s">
        <v>1</v>
      </c>
      <c r="D26" s="29"/>
    </row>
    <row r="27" spans="1:4" x14ac:dyDescent="0.25">
      <c r="A27" s="47" t="s">
        <v>418</v>
      </c>
      <c r="B27" s="48" t="s">
        <v>531</v>
      </c>
      <c r="C27" s="27" t="s">
        <v>1</v>
      </c>
      <c r="D27" s="29"/>
    </row>
    <row r="28" spans="1:4" x14ac:dyDescent="0.25">
      <c r="A28" s="47" t="s">
        <v>419</v>
      </c>
      <c r="B28" s="48" t="s">
        <v>151</v>
      </c>
      <c r="C28" s="27" t="s">
        <v>1</v>
      </c>
      <c r="D28" s="29"/>
    </row>
    <row r="29" spans="1:4" ht="30" x14ac:dyDescent="0.25">
      <c r="A29" s="47" t="s">
        <v>420</v>
      </c>
      <c r="B29" s="48" t="s">
        <v>198</v>
      </c>
      <c r="C29" s="27" t="s">
        <v>1</v>
      </c>
      <c r="D29" s="29"/>
    </row>
    <row r="30" spans="1:4" ht="45" x14ac:dyDescent="0.25">
      <c r="A30" s="47" t="s">
        <v>421</v>
      </c>
      <c r="B30" s="48" t="s">
        <v>182</v>
      </c>
      <c r="C30" s="27" t="s">
        <v>1</v>
      </c>
      <c r="D30" s="29"/>
    </row>
    <row r="31" spans="1:4" x14ac:dyDescent="0.25">
      <c r="A31" s="47" t="s">
        <v>422</v>
      </c>
      <c r="B31" s="48" t="s">
        <v>149</v>
      </c>
      <c r="C31" s="27" t="s">
        <v>1</v>
      </c>
      <c r="D31" s="29"/>
    </row>
    <row r="32" spans="1:4" ht="45" x14ac:dyDescent="0.25">
      <c r="A32" s="47" t="s">
        <v>469</v>
      </c>
      <c r="B32" s="48" t="s">
        <v>143</v>
      </c>
      <c r="C32" s="27" t="s">
        <v>1</v>
      </c>
      <c r="D32" s="29"/>
    </row>
    <row r="33" spans="1:5" x14ac:dyDescent="0.25">
      <c r="A33" s="47" t="s">
        <v>476</v>
      </c>
      <c r="B33" s="48" t="s">
        <v>406</v>
      </c>
      <c r="C33" s="27" t="s">
        <v>1</v>
      </c>
      <c r="D33" s="29"/>
    </row>
    <row r="34" spans="1:5" ht="30" x14ac:dyDescent="0.25">
      <c r="A34" s="47" t="s">
        <v>477</v>
      </c>
      <c r="B34" s="48" t="s">
        <v>161</v>
      </c>
      <c r="C34" s="27" t="s">
        <v>1</v>
      </c>
      <c r="D34" s="29"/>
    </row>
    <row r="35" spans="1:5" x14ac:dyDescent="0.25">
      <c r="A35" s="47" t="s">
        <v>532</v>
      </c>
      <c r="B35" s="48" t="s">
        <v>162</v>
      </c>
      <c r="C35" s="27" t="s">
        <v>1</v>
      </c>
      <c r="D35" s="29"/>
    </row>
    <row r="36" spans="1:5" ht="15.75" thickBot="1" x14ac:dyDescent="0.3">
      <c r="A36" s="47" t="s">
        <v>533</v>
      </c>
      <c r="B36" s="48" t="s">
        <v>163</v>
      </c>
      <c r="C36" s="27" t="s">
        <v>1</v>
      </c>
      <c r="D36" s="29"/>
    </row>
    <row r="37" spans="1:5" ht="15.75" hidden="1" thickBot="1" x14ac:dyDescent="0.3">
      <c r="A37" s="47"/>
      <c r="B37" s="55"/>
      <c r="C37" s="56">
        <f>SUM(C17:C36)</f>
        <v>0</v>
      </c>
      <c r="E37" s="50"/>
    </row>
    <row r="38" spans="1:5" ht="21.75" thickBot="1" x14ac:dyDescent="0.4">
      <c r="A38" s="53" t="s">
        <v>425</v>
      </c>
      <c r="B38" s="57" t="s">
        <v>473</v>
      </c>
      <c r="C38" s="105"/>
      <c r="D38" s="111" t="s">
        <v>95</v>
      </c>
      <c r="E38" s="46">
        <f>100*C45/12</f>
        <v>0</v>
      </c>
    </row>
    <row r="39" spans="1:5" ht="65.25" customHeight="1" x14ac:dyDescent="0.25">
      <c r="A39" s="47" t="s">
        <v>426</v>
      </c>
      <c r="B39" s="59" t="s">
        <v>528</v>
      </c>
      <c r="C39" s="27" t="s">
        <v>1</v>
      </c>
      <c r="D39" s="29"/>
    </row>
    <row r="40" spans="1:5" ht="30" x14ac:dyDescent="0.25">
      <c r="A40" s="47" t="s">
        <v>427</v>
      </c>
      <c r="B40" s="48" t="s">
        <v>423</v>
      </c>
      <c r="C40" s="27" t="s">
        <v>1</v>
      </c>
      <c r="D40" s="29"/>
    </row>
    <row r="41" spans="1:5" x14ac:dyDescent="0.25">
      <c r="A41" s="47" t="s">
        <v>428</v>
      </c>
      <c r="B41" s="48" t="s">
        <v>148</v>
      </c>
      <c r="C41" s="27" t="s">
        <v>1</v>
      </c>
      <c r="D41" s="29"/>
    </row>
    <row r="42" spans="1:5" x14ac:dyDescent="0.25">
      <c r="A42" s="47" t="s">
        <v>429</v>
      </c>
      <c r="B42" s="48" t="s">
        <v>540</v>
      </c>
      <c r="C42" s="27" t="s">
        <v>1</v>
      </c>
      <c r="D42" s="29"/>
    </row>
    <row r="43" spans="1:5" ht="30" x14ac:dyDescent="0.25">
      <c r="A43" s="47" t="s">
        <v>430</v>
      </c>
      <c r="B43" s="48" t="s">
        <v>164</v>
      </c>
      <c r="C43" s="27" t="s">
        <v>1</v>
      </c>
      <c r="D43" s="29"/>
    </row>
    <row r="44" spans="1:5" ht="30.75" thickBot="1" x14ac:dyDescent="0.3">
      <c r="A44" s="47" t="s">
        <v>431</v>
      </c>
      <c r="B44" s="48" t="s">
        <v>145</v>
      </c>
      <c r="C44" s="27" t="s">
        <v>1</v>
      </c>
      <c r="D44" s="29"/>
    </row>
    <row r="45" spans="1:5" ht="15.75" hidden="1" thickBot="1" x14ac:dyDescent="0.3">
      <c r="A45" s="47"/>
      <c r="B45" s="60" t="s">
        <v>1</v>
      </c>
      <c r="C45" s="56">
        <f>SUM(C39:C44)</f>
        <v>0</v>
      </c>
      <c r="E45" s="50"/>
    </row>
    <row r="46" spans="1:5" ht="21.75" thickBot="1" x14ac:dyDescent="0.4">
      <c r="A46" s="53" t="s">
        <v>432</v>
      </c>
      <c r="B46" s="44" t="s">
        <v>474</v>
      </c>
      <c r="C46" s="105" t="s">
        <v>1</v>
      </c>
      <c r="D46" s="111" t="s">
        <v>95</v>
      </c>
      <c r="E46" s="46">
        <f>100*C58/22</f>
        <v>0</v>
      </c>
    </row>
    <row r="47" spans="1:5" ht="45" x14ac:dyDescent="0.25">
      <c r="A47" s="47" t="s">
        <v>433</v>
      </c>
      <c r="B47" s="48" t="s">
        <v>424</v>
      </c>
      <c r="C47" s="27" t="s">
        <v>1</v>
      </c>
      <c r="D47" s="29"/>
    </row>
    <row r="48" spans="1:5" ht="30" x14ac:dyDescent="0.25">
      <c r="A48" s="47" t="s">
        <v>434</v>
      </c>
      <c r="B48" s="48" t="s">
        <v>153</v>
      </c>
      <c r="C48" s="27" t="s">
        <v>1</v>
      </c>
      <c r="D48" s="29" t="s">
        <v>1</v>
      </c>
    </row>
    <row r="49" spans="1:5" ht="30" x14ac:dyDescent="0.25">
      <c r="A49" s="47" t="s">
        <v>435</v>
      </c>
      <c r="B49" s="48" t="s">
        <v>157</v>
      </c>
      <c r="C49" s="27" t="s">
        <v>1</v>
      </c>
      <c r="D49" s="29"/>
    </row>
    <row r="50" spans="1:5" ht="30" x14ac:dyDescent="0.25">
      <c r="A50" s="47" t="s">
        <v>436</v>
      </c>
      <c r="B50" s="48" t="s">
        <v>158</v>
      </c>
      <c r="C50" s="27" t="s">
        <v>1</v>
      </c>
      <c r="D50" s="29"/>
    </row>
    <row r="51" spans="1:5" ht="30" x14ac:dyDescent="0.25">
      <c r="A51" s="47" t="s">
        <v>437</v>
      </c>
      <c r="B51" s="48" t="s">
        <v>159</v>
      </c>
      <c r="C51" s="27" t="s">
        <v>1</v>
      </c>
      <c r="D51" s="29"/>
    </row>
    <row r="52" spans="1:5" x14ac:dyDescent="0.25">
      <c r="A52" s="47" t="s">
        <v>438</v>
      </c>
      <c r="B52" s="48" t="s">
        <v>547</v>
      </c>
      <c r="C52" s="27" t="s">
        <v>1</v>
      </c>
      <c r="D52" s="29"/>
    </row>
    <row r="53" spans="1:5" ht="30" x14ac:dyDescent="0.25">
      <c r="A53" s="47" t="s">
        <v>439</v>
      </c>
      <c r="B53" s="48" t="s">
        <v>160</v>
      </c>
      <c r="C53" s="27" t="s">
        <v>1</v>
      </c>
      <c r="D53" s="29"/>
    </row>
    <row r="54" spans="1:5" ht="60" x14ac:dyDescent="0.25">
      <c r="A54" s="47" t="s">
        <v>440</v>
      </c>
      <c r="B54" s="48" t="s">
        <v>155</v>
      </c>
      <c r="C54" s="27" t="s">
        <v>1</v>
      </c>
      <c r="D54" s="29"/>
    </row>
    <row r="55" spans="1:5" ht="30" x14ac:dyDescent="0.25">
      <c r="A55" s="47" t="s">
        <v>441</v>
      </c>
      <c r="B55" s="48" t="s">
        <v>541</v>
      </c>
      <c r="C55" s="27" t="s">
        <v>1</v>
      </c>
      <c r="D55" s="29"/>
    </row>
    <row r="56" spans="1:5" ht="30" x14ac:dyDescent="0.25">
      <c r="A56" s="47" t="s">
        <v>442</v>
      </c>
      <c r="B56" s="48" t="s">
        <v>542</v>
      </c>
      <c r="C56" s="27" t="s">
        <v>1</v>
      </c>
      <c r="D56" s="29"/>
    </row>
    <row r="57" spans="1:5" ht="30" x14ac:dyDescent="0.25">
      <c r="A57" s="47" t="s">
        <v>443</v>
      </c>
      <c r="B57" s="48" t="s">
        <v>156</v>
      </c>
      <c r="C57" s="27" t="s">
        <v>1</v>
      </c>
      <c r="D57" s="29"/>
    </row>
    <row r="58" spans="1:5" hidden="1" x14ac:dyDescent="0.25">
      <c r="B58" s="101"/>
      <c r="C58" s="56">
        <f>SUM(C47:C57)</f>
        <v>0</v>
      </c>
      <c r="D58" s="130"/>
      <c r="E58" s="130"/>
    </row>
    <row r="59" spans="1:5" ht="15.75" x14ac:dyDescent="0.25">
      <c r="A59" s="61"/>
      <c r="B59" s="102"/>
      <c r="C59" s="102"/>
      <c r="D59" s="127"/>
    </row>
  </sheetData>
  <sheetProtection algorithmName="SHA-512" hashValue="SW22FNQeNwnmiznNkCru0wIBzq+fnUHhvJnhWtdIqGTSZQloB6oXmZsp22sPGEtgQms2mNASu+MUkB6yz+f1dQ==" saltValue="tihBQJqZLbBdzkF3ePdRnQ==" spinCount="100000" sheet="1" objects="1" scenarios="1"/>
  <mergeCells count="1">
    <mergeCell ref="D58:E58"/>
  </mergeCells>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6:C14 C17:C36 C39:C44 C47:C57">
      <formula1>0</formula1>
      <formula2>2</formula2>
    </dataValidation>
  </dataValidations>
  <pageMargins left="0.70866141732283472" right="0.70866141732283472" top="0.74803149606299213" bottom="0.74803149606299213" header="0.31496062992125984" footer="0.31496062992125984"/>
  <pageSetup paperSize="9" scale="61"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showRowColHeaders="0" workbookViewId="0"/>
  </sheetViews>
  <sheetFormatPr defaultRowHeight="15" x14ac:dyDescent="0.25"/>
  <cols>
    <col min="1" max="1" width="17.28515625" style="30" customWidth="1"/>
    <col min="2" max="2" width="77.28515625" style="30" customWidth="1"/>
    <col min="3" max="3" width="21" style="30" customWidth="1"/>
    <col min="4" max="4" width="43.85546875" style="30" customWidth="1"/>
    <col min="5" max="5" width="11.28515625" style="30" customWidth="1"/>
    <col min="6" max="16384" width="9.140625" style="30"/>
  </cols>
  <sheetData>
    <row r="1" spans="1:5" ht="27" thickBot="1" x14ac:dyDescent="0.45">
      <c r="B1" s="31" t="s">
        <v>94</v>
      </c>
      <c r="C1" s="32" t="s">
        <v>1</v>
      </c>
      <c r="D1" s="32"/>
      <c r="E1" s="32"/>
    </row>
    <row r="2" spans="1:5" ht="21.75" thickBot="1" x14ac:dyDescent="0.35">
      <c r="A2" s="33" t="s">
        <v>0</v>
      </c>
      <c r="B2" s="34" t="s">
        <v>1</v>
      </c>
      <c r="D2" s="111" t="s">
        <v>139</v>
      </c>
      <c r="E2" s="78">
        <f>100*(C14+C26+C51)/80</f>
        <v>0</v>
      </c>
    </row>
    <row r="3" spans="1:5" ht="21.75" thickBot="1" x14ac:dyDescent="0.35">
      <c r="A3" s="36" t="s">
        <v>2</v>
      </c>
      <c r="B3" s="37"/>
      <c r="C3" s="38"/>
      <c r="D3" s="39"/>
      <c r="E3" s="79"/>
    </row>
    <row r="4" spans="1:5" ht="48.75" customHeight="1" thickBot="1" x14ac:dyDescent="0.3">
      <c r="A4" s="32"/>
      <c r="B4" s="32"/>
      <c r="C4" s="41" t="s">
        <v>75</v>
      </c>
      <c r="D4" s="32"/>
      <c r="E4" s="80"/>
    </row>
    <row r="5" spans="1:5" ht="24.75" customHeight="1" thickBot="1" x14ac:dyDescent="0.3">
      <c r="A5" s="81" t="s">
        <v>96</v>
      </c>
      <c r="B5" s="82" t="s">
        <v>82</v>
      </c>
      <c r="C5" s="83"/>
      <c r="D5" s="125" t="s">
        <v>95</v>
      </c>
      <c r="E5" s="124">
        <f>100*C14/16</f>
        <v>0</v>
      </c>
    </row>
    <row r="6" spans="1:5" ht="45" x14ac:dyDescent="0.25">
      <c r="A6" s="47" t="s">
        <v>97</v>
      </c>
      <c r="B6" s="52" t="s">
        <v>74</v>
      </c>
      <c r="C6" s="123" t="s">
        <v>1</v>
      </c>
      <c r="D6" s="29"/>
      <c r="E6" s="86"/>
    </row>
    <row r="7" spans="1:5" ht="30" x14ac:dyDescent="0.25">
      <c r="A7" s="47" t="s">
        <v>98</v>
      </c>
      <c r="B7" s="52" t="s">
        <v>49</v>
      </c>
      <c r="C7" s="123" t="s">
        <v>1</v>
      </c>
      <c r="D7" s="29"/>
      <c r="E7" s="86"/>
    </row>
    <row r="8" spans="1:5" x14ac:dyDescent="0.25">
      <c r="A8" s="47" t="s">
        <v>99</v>
      </c>
      <c r="B8" s="52" t="s">
        <v>50</v>
      </c>
      <c r="C8" s="123" t="s">
        <v>1</v>
      </c>
      <c r="D8" s="29"/>
      <c r="E8" s="86"/>
    </row>
    <row r="9" spans="1:5" ht="15" customHeight="1" x14ac:dyDescent="0.25">
      <c r="A9" s="47" t="s">
        <v>100</v>
      </c>
      <c r="B9" s="52" t="s">
        <v>91</v>
      </c>
      <c r="C9" s="123" t="s">
        <v>1</v>
      </c>
      <c r="D9" s="29"/>
      <c r="E9" s="86"/>
    </row>
    <row r="10" spans="1:5" ht="15" customHeight="1" x14ac:dyDescent="0.25">
      <c r="A10" s="47" t="s">
        <v>101</v>
      </c>
      <c r="B10" s="52" t="s">
        <v>92</v>
      </c>
      <c r="C10" s="123"/>
      <c r="D10" s="29"/>
      <c r="E10" s="86"/>
    </row>
    <row r="11" spans="1:5" ht="19.5" customHeight="1" x14ac:dyDescent="0.25">
      <c r="A11" s="47" t="s">
        <v>102</v>
      </c>
      <c r="B11" s="52" t="s">
        <v>51</v>
      </c>
      <c r="C11" s="123"/>
      <c r="D11" s="29"/>
      <c r="E11" s="86"/>
    </row>
    <row r="12" spans="1:5" ht="45" x14ac:dyDescent="0.25">
      <c r="A12" s="47" t="s">
        <v>103</v>
      </c>
      <c r="B12" s="52" t="s">
        <v>52</v>
      </c>
      <c r="C12" s="123" t="s">
        <v>1</v>
      </c>
      <c r="D12" s="29"/>
      <c r="E12" s="86"/>
    </row>
    <row r="13" spans="1:5" ht="27.75" customHeight="1" thickBot="1" x14ac:dyDescent="0.3">
      <c r="A13" s="47" t="s">
        <v>104</v>
      </c>
      <c r="B13" s="52" t="s">
        <v>53</v>
      </c>
      <c r="C13" s="123" t="s">
        <v>1</v>
      </c>
      <c r="D13" s="29"/>
      <c r="E13" s="86"/>
    </row>
    <row r="14" spans="1:5" ht="15.75" hidden="1" thickBot="1" x14ac:dyDescent="0.3">
      <c r="A14" s="47" t="s">
        <v>98</v>
      </c>
      <c r="B14" s="86"/>
      <c r="C14" s="87">
        <f>SUM(C6:C13)</f>
        <v>0</v>
      </c>
      <c r="D14" s="84"/>
      <c r="E14" s="85"/>
    </row>
    <row r="15" spans="1:5" ht="21.75" thickBot="1" x14ac:dyDescent="0.3">
      <c r="A15" s="53" t="s">
        <v>105</v>
      </c>
      <c r="B15" s="82" t="s">
        <v>83</v>
      </c>
      <c r="C15" s="56" t="s">
        <v>1</v>
      </c>
      <c r="D15" s="125" t="s">
        <v>95</v>
      </c>
      <c r="E15" s="124">
        <f>100*C26/20</f>
        <v>0</v>
      </c>
    </row>
    <row r="16" spans="1:5" ht="30" x14ac:dyDescent="0.25">
      <c r="A16" s="47" t="s">
        <v>107</v>
      </c>
      <c r="B16" s="52" t="s">
        <v>73</v>
      </c>
      <c r="C16" s="123"/>
      <c r="D16" s="29"/>
      <c r="E16" s="126"/>
    </row>
    <row r="17" spans="1:5" ht="45" x14ac:dyDescent="0.25">
      <c r="A17" s="47" t="s">
        <v>106</v>
      </c>
      <c r="B17" s="52" t="s">
        <v>79</v>
      </c>
      <c r="C17" s="123"/>
      <c r="D17" s="29"/>
      <c r="E17" s="126"/>
    </row>
    <row r="18" spans="1:5" x14ac:dyDescent="0.25">
      <c r="A18" s="47" t="s">
        <v>108</v>
      </c>
      <c r="B18" s="52" t="s">
        <v>84</v>
      </c>
      <c r="C18" s="123"/>
      <c r="D18" s="29"/>
      <c r="E18" s="126"/>
    </row>
    <row r="19" spans="1:5" ht="30" x14ac:dyDescent="0.25">
      <c r="A19" s="47" t="s">
        <v>109</v>
      </c>
      <c r="B19" s="52" t="s">
        <v>86</v>
      </c>
      <c r="C19" s="123"/>
      <c r="D19" s="29"/>
      <c r="E19" s="126"/>
    </row>
    <row r="20" spans="1:5" ht="30" x14ac:dyDescent="0.25">
      <c r="A20" s="88" t="s">
        <v>110</v>
      </c>
      <c r="B20" s="52" t="s">
        <v>85</v>
      </c>
      <c r="C20" s="123"/>
      <c r="D20" s="29"/>
      <c r="E20" s="126"/>
    </row>
    <row r="21" spans="1:5" ht="30" x14ac:dyDescent="0.25">
      <c r="A21" s="47" t="s">
        <v>111</v>
      </c>
      <c r="B21" s="52" t="s">
        <v>87</v>
      </c>
      <c r="C21" s="123"/>
      <c r="D21" s="29"/>
      <c r="E21" s="126"/>
    </row>
    <row r="22" spans="1:5" x14ac:dyDescent="0.25">
      <c r="A22" s="47" t="s">
        <v>112</v>
      </c>
      <c r="B22" s="52" t="s">
        <v>88</v>
      </c>
      <c r="C22" s="123"/>
      <c r="D22" s="29"/>
      <c r="E22" s="126"/>
    </row>
    <row r="23" spans="1:5" ht="30" x14ac:dyDescent="0.25">
      <c r="A23" s="47" t="s">
        <v>113</v>
      </c>
      <c r="B23" s="52" t="s">
        <v>90</v>
      </c>
      <c r="C23" s="123"/>
      <c r="D23" s="29"/>
      <c r="E23" s="126"/>
    </row>
    <row r="24" spans="1:5" x14ac:dyDescent="0.25">
      <c r="A24" s="47" t="s">
        <v>114</v>
      </c>
      <c r="B24" s="52" t="s">
        <v>89</v>
      </c>
      <c r="C24" s="123"/>
      <c r="D24" s="29"/>
      <c r="E24" s="126"/>
    </row>
    <row r="25" spans="1:5" ht="30.75" thickBot="1" x14ac:dyDescent="0.3">
      <c r="A25" s="47" t="s">
        <v>115</v>
      </c>
      <c r="B25" s="52" t="s">
        <v>93</v>
      </c>
      <c r="C25" s="123"/>
      <c r="D25" s="29"/>
      <c r="E25" s="126"/>
    </row>
    <row r="26" spans="1:5" ht="15.75" hidden="1" thickBot="1" x14ac:dyDescent="0.3">
      <c r="A26" s="47"/>
      <c r="B26" s="55"/>
      <c r="C26" s="49">
        <f>SUM(C16:C25)</f>
        <v>0</v>
      </c>
      <c r="D26" s="52"/>
      <c r="E26" s="85"/>
    </row>
    <row r="27" spans="1:5" ht="16.5" customHeight="1" x14ac:dyDescent="0.25">
      <c r="A27" s="53"/>
      <c r="B27" s="44" t="s">
        <v>76</v>
      </c>
      <c r="C27" s="56" t="s">
        <v>1</v>
      </c>
      <c r="D27" s="131" t="s">
        <v>95</v>
      </c>
      <c r="E27" s="133">
        <f>100*C51/44</f>
        <v>0</v>
      </c>
    </row>
    <row r="28" spans="1:5" ht="30" customHeight="1" thickBot="1" x14ac:dyDescent="0.3">
      <c r="A28" s="53" t="s">
        <v>116</v>
      </c>
      <c r="B28" s="57" t="s">
        <v>80</v>
      </c>
      <c r="C28" s="56"/>
      <c r="D28" s="132"/>
      <c r="E28" s="134"/>
    </row>
    <row r="29" spans="1:5" x14ac:dyDescent="0.25">
      <c r="A29" s="47" t="s">
        <v>117</v>
      </c>
      <c r="B29" s="52" t="s">
        <v>55</v>
      </c>
      <c r="C29" s="123" t="s">
        <v>1</v>
      </c>
      <c r="D29" s="29"/>
      <c r="E29" s="86"/>
    </row>
    <row r="30" spans="1:5" x14ac:dyDescent="0.25">
      <c r="A30" s="47" t="s">
        <v>118</v>
      </c>
      <c r="B30" s="52" t="s">
        <v>56</v>
      </c>
      <c r="C30" s="123" t="s">
        <v>1</v>
      </c>
      <c r="D30" s="29"/>
      <c r="E30" s="86"/>
    </row>
    <row r="31" spans="1:5" x14ac:dyDescent="0.25">
      <c r="A31" s="47" t="s">
        <v>119</v>
      </c>
      <c r="B31" s="52" t="s">
        <v>57</v>
      </c>
      <c r="C31" s="123" t="s">
        <v>1</v>
      </c>
      <c r="D31" s="29"/>
      <c r="E31" s="86"/>
    </row>
    <row r="32" spans="1:5" x14ac:dyDescent="0.25">
      <c r="A32" s="47" t="s">
        <v>120</v>
      </c>
      <c r="B32" s="52" t="s">
        <v>58</v>
      </c>
      <c r="C32" s="123" t="s">
        <v>1</v>
      </c>
      <c r="D32" s="29"/>
      <c r="E32" s="86"/>
    </row>
    <row r="33" spans="1:5" x14ac:dyDescent="0.25">
      <c r="A33" s="47" t="s">
        <v>121</v>
      </c>
      <c r="B33" s="52" t="s">
        <v>59</v>
      </c>
      <c r="C33" s="123" t="s">
        <v>1</v>
      </c>
      <c r="D33" s="29"/>
      <c r="E33" s="86"/>
    </row>
    <row r="34" spans="1:5" x14ac:dyDescent="0.25">
      <c r="A34" s="47" t="s">
        <v>122</v>
      </c>
      <c r="B34" s="52" t="s">
        <v>78</v>
      </c>
      <c r="C34" s="123" t="s">
        <v>1</v>
      </c>
      <c r="D34" s="29"/>
      <c r="E34" s="86"/>
    </row>
    <row r="35" spans="1:5" x14ac:dyDescent="0.25">
      <c r="A35" s="47" t="s">
        <v>123</v>
      </c>
      <c r="B35" s="52" t="s">
        <v>60</v>
      </c>
      <c r="C35" s="123" t="s">
        <v>1</v>
      </c>
      <c r="D35" s="29"/>
      <c r="E35" s="86"/>
    </row>
    <row r="36" spans="1:5" x14ac:dyDescent="0.25">
      <c r="A36" s="47" t="s">
        <v>124</v>
      </c>
      <c r="B36" s="52" t="s">
        <v>67</v>
      </c>
      <c r="C36" s="123" t="s">
        <v>1</v>
      </c>
      <c r="D36" s="29"/>
      <c r="E36" s="86"/>
    </row>
    <row r="37" spans="1:5" x14ac:dyDescent="0.25">
      <c r="A37" s="47" t="s">
        <v>125</v>
      </c>
      <c r="B37" s="52" t="s">
        <v>68</v>
      </c>
      <c r="C37" s="123" t="s">
        <v>1</v>
      </c>
      <c r="D37" s="29"/>
      <c r="E37" s="86"/>
    </row>
    <row r="38" spans="1:5" x14ac:dyDescent="0.25">
      <c r="A38" s="47" t="s">
        <v>126</v>
      </c>
      <c r="B38" s="52" t="s">
        <v>69</v>
      </c>
      <c r="C38" s="123" t="s">
        <v>1</v>
      </c>
      <c r="D38" s="29"/>
      <c r="E38" s="86"/>
    </row>
    <row r="39" spans="1:5" x14ac:dyDescent="0.25">
      <c r="A39" s="47" t="s">
        <v>127</v>
      </c>
      <c r="B39" s="52" t="s">
        <v>70</v>
      </c>
      <c r="C39" s="123" t="s">
        <v>1</v>
      </c>
      <c r="D39" s="29"/>
      <c r="E39" s="86"/>
    </row>
    <row r="40" spans="1:5" x14ac:dyDescent="0.25">
      <c r="A40" s="47" t="s">
        <v>128</v>
      </c>
      <c r="B40" s="52" t="s">
        <v>71</v>
      </c>
      <c r="C40" s="123" t="s">
        <v>1</v>
      </c>
      <c r="D40" s="29"/>
      <c r="E40" s="86"/>
    </row>
    <row r="41" spans="1:5" x14ac:dyDescent="0.25">
      <c r="A41" s="47" t="s">
        <v>129</v>
      </c>
      <c r="B41" s="52" t="s">
        <v>72</v>
      </c>
      <c r="C41" s="123" t="s">
        <v>1</v>
      </c>
      <c r="D41" s="29"/>
      <c r="E41" s="86"/>
    </row>
    <row r="42" spans="1:5" x14ac:dyDescent="0.25">
      <c r="A42" s="47" t="s">
        <v>130</v>
      </c>
      <c r="B42" s="52" t="s">
        <v>77</v>
      </c>
      <c r="C42" s="123" t="s">
        <v>1</v>
      </c>
      <c r="D42" s="29"/>
      <c r="E42" s="86"/>
    </row>
    <row r="43" spans="1:5" x14ac:dyDescent="0.25">
      <c r="A43" s="47" t="s">
        <v>131</v>
      </c>
      <c r="B43" s="52" t="s">
        <v>54</v>
      </c>
      <c r="C43" s="123" t="s">
        <v>1</v>
      </c>
      <c r="D43" s="29"/>
      <c r="E43" s="86"/>
    </row>
    <row r="44" spans="1:5" x14ac:dyDescent="0.25">
      <c r="A44" s="47" t="s">
        <v>132</v>
      </c>
      <c r="B44" s="52" t="s">
        <v>64</v>
      </c>
      <c r="C44" s="123" t="s">
        <v>1</v>
      </c>
      <c r="D44" s="29"/>
      <c r="E44" s="86"/>
    </row>
    <row r="45" spans="1:5" x14ac:dyDescent="0.25">
      <c r="A45" s="47" t="s">
        <v>133</v>
      </c>
      <c r="B45" s="52" t="s">
        <v>65</v>
      </c>
      <c r="C45" s="123" t="s">
        <v>1</v>
      </c>
      <c r="D45" s="29"/>
      <c r="E45" s="86"/>
    </row>
    <row r="46" spans="1:5" ht="30" x14ac:dyDescent="0.25">
      <c r="A46" s="47" t="s">
        <v>134</v>
      </c>
      <c r="B46" s="52" t="s">
        <v>81</v>
      </c>
      <c r="C46" s="123" t="s">
        <v>1</v>
      </c>
      <c r="D46" s="29"/>
      <c r="E46" s="86"/>
    </row>
    <row r="47" spans="1:5" x14ac:dyDescent="0.25">
      <c r="A47" s="47" t="s">
        <v>135</v>
      </c>
      <c r="B47" s="52" t="s">
        <v>61</v>
      </c>
      <c r="C47" s="123" t="s">
        <v>1</v>
      </c>
      <c r="D47" s="29"/>
      <c r="E47" s="86"/>
    </row>
    <row r="48" spans="1:5" ht="30" x14ac:dyDescent="0.25">
      <c r="A48" s="47" t="s">
        <v>136</v>
      </c>
      <c r="B48" s="52" t="s">
        <v>62</v>
      </c>
      <c r="C48" s="123" t="s">
        <v>1</v>
      </c>
      <c r="D48" s="29"/>
      <c r="E48" s="86"/>
    </row>
    <row r="49" spans="1:5" ht="30" x14ac:dyDescent="0.25">
      <c r="A49" s="47" t="s">
        <v>137</v>
      </c>
      <c r="B49" s="52" t="s">
        <v>63</v>
      </c>
      <c r="C49" s="123" t="s">
        <v>1</v>
      </c>
      <c r="D49" s="29"/>
      <c r="E49" s="86"/>
    </row>
    <row r="50" spans="1:5" x14ac:dyDescent="0.25">
      <c r="A50" s="47" t="s">
        <v>138</v>
      </c>
      <c r="B50" s="52" t="s">
        <v>66</v>
      </c>
      <c r="C50" s="123" t="s">
        <v>1</v>
      </c>
      <c r="D50" s="29"/>
      <c r="E50" s="86"/>
    </row>
    <row r="51" spans="1:5" hidden="1" x14ac:dyDescent="0.25">
      <c r="C51" s="49">
        <f>SUM(C29:C50)</f>
        <v>0</v>
      </c>
    </row>
    <row r="52" spans="1:5" ht="15.75" x14ac:dyDescent="0.25">
      <c r="A52" s="61"/>
      <c r="B52" s="61"/>
      <c r="C52" s="61"/>
      <c r="D52" s="61"/>
    </row>
  </sheetData>
  <sheetProtection algorithmName="SHA-512" hashValue="4HQQyZtMNJ0reqOKaQ+VQ1E5kFDfJWTA4C7+TamJcFyqF1t1LoDZ17vtq83zCBQGM6VD/Q/tUjgcBOx291TWTg==" saltValue="ukZQc6lglE0pQ7IYLVzUvw==" spinCount="100000" sheet="1" objects="1" scenarios="1"/>
  <mergeCells count="2">
    <mergeCell ref="D27:D28"/>
    <mergeCell ref="E27:E28"/>
  </mergeCells>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6:C13 C16:C25 C29:C50">
      <formula1>0</formula1>
      <formula2>2</formula2>
    </dataValidation>
  </dataValidations>
  <pageMargins left="0.70866141732283472" right="0.70866141732283472" top="0.74803149606299213" bottom="0.7480314960629921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showRowColHeaders="0" workbookViewId="0"/>
  </sheetViews>
  <sheetFormatPr defaultRowHeight="15" x14ac:dyDescent="0.25"/>
  <cols>
    <col min="1" max="1" width="17.7109375" style="30" customWidth="1"/>
    <col min="2" max="2" width="77.28515625" style="30" customWidth="1"/>
    <col min="3" max="3" width="21" style="30" customWidth="1"/>
    <col min="4" max="4" width="49.85546875" style="30" customWidth="1"/>
    <col min="5" max="5" width="10.42578125" style="30" customWidth="1"/>
    <col min="6" max="16384" width="9.140625" style="30"/>
  </cols>
  <sheetData>
    <row r="1" spans="1:5" ht="27" thickBot="1" x14ac:dyDescent="0.45">
      <c r="B1" s="31" t="s">
        <v>165</v>
      </c>
      <c r="C1" s="32"/>
      <c r="D1" s="32"/>
      <c r="E1" s="32"/>
    </row>
    <row r="2" spans="1:5" ht="21.75" thickBot="1" x14ac:dyDescent="0.4">
      <c r="A2" s="33" t="s">
        <v>0</v>
      </c>
      <c r="B2" s="34" t="s">
        <v>1</v>
      </c>
      <c r="D2" s="118" t="s">
        <v>386</v>
      </c>
      <c r="E2" s="35">
        <f>100*(C19+C36+C51+C61)/98</f>
        <v>0</v>
      </c>
    </row>
    <row r="3" spans="1:5" ht="21.75" thickBot="1" x14ac:dyDescent="0.4">
      <c r="A3" s="36" t="s">
        <v>2</v>
      </c>
      <c r="B3" s="37"/>
      <c r="C3" s="38"/>
      <c r="D3" s="39"/>
      <c r="E3" s="113"/>
    </row>
    <row r="4" spans="1:5" ht="48" thickBot="1" x14ac:dyDescent="0.3">
      <c r="A4" s="32"/>
      <c r="B4" s="32"/>
      <c r="C4" s="41" t="s">
        <v>75</v>
      </c>
      <c r="D4" s="32"/>
      <c r="E4" s="32"/>
    </row>
    <row r="5" spans="1:5" ht="21.75" thickBot="1" x14ac:dyDescent="0.4">
      <c r="A5" s="81" t="s">
        <v>167</v>
      </c>
      <c r="B5" s="44" t="s">
        <v>166</v>
      </c>
      <c r="C5" s="45"/>
      <c r="D5" s="111" t="s">
        <v>95</v>
      </c>
      <c r="E5" s="35">
        <f>100*C19/26</f>
        <v>0</v>
      </c>
    </row>
    <row r="6" spans="1:5" x14ac:dyDescent="0.25">
      <c r="A6" s="47" t="s">
        <v>168</v>
      </c>
      <c r="B6" s="48" t="s">
        <v>3</v>
      </c>
      <c r="C6" s="27"/>
      <c r="D6" s="29"/>
    </row>
    <row r="7" spans="1:5" x14ac:dyDescent="0.25">
      <c r="A7" s="47" t="s">
        <v>169</v>
      </c>
      <c r="B7" s="48" t="s">
        <v>4</v>
      </c>
      <c r="C7" s="27"/>
      <c r="D7" s="29"/>
      <c r="E7" s="30" t="s">
        <v>1</v>
      </c>
    </row>
    <row r="8" spans="1:5" ht="30" x14ac:dyDescent="0.25">
      <c r="A8" s="47" t="s">
        <v>170</v>
      </c>
      <c r="B8" s="48" t="s">
        <v>5</v>
      </c>
      <c r="C8" s="27"/>
      <c r="D8" s="29"/>
    </row>
    <row r="9" spans="1:5" x14ac:dyDescent="0.25">
      <c r="A9" s="47" t="s">
        <v>171</v>
      </c>
      <c r="B9" s="48" t="s">
        <v>6</v>
      </c>
      <c r="C9" s="27"/>
      <c r="D9" s="29"/>
    </row>
    <row r="10" spans="1:5" x14ac:dyDescent="0.25">
      <c r="A10" s="47" t="s">
        <v>172</v>
      </c>
      <c r="B10" s="48" t="s">
        <v>7</v>
      </c>
      <c r="C10" s="27"/>
      <c r="D10" s="29"/>
    </row>
    <row r="11" spans="1:5" x14ac:dyDescent="0.25">
      <c r="A11" s="47" t="s">
        <v>173</v>
      </c>
      <c r="B11" s="48" t="s">
        <v>8</v>
      </c>
      <c r="C11" s="27"/>
      <c r="D11" s="29"/>
    </row>
    <row r="12" spans="1:5" ht="30" x14ac:dyDescent="0.25">
      <c r="A12" s="47" t="s">
        <v>174</v>
      </c>
      <c r="B12" s="48" t="s">
        <v>9</v>
      </c>
      <c r="C12" s="27"/>
      <c r="D12" s="29"/>
    </row>
    <row r="13" spans="1:5" ht="30" x14ac:dyDescent="0.25">
      <c r="A13" s="47" t="s">
        <v>175</v>
      </c>
      <c r="B13" s="48" t="s">
        <v>10</v>
      </c>
      <c r="C13" s="27"/>
      <c r="D13" s="29"/>
    </row>
    <row r="14" spans="1:5" x14ac:dyDescent="0.25">
      <c r="A14" s="47" t="s">
        <v>176</v>
      </c>
      <c r="B14" s="48" t="s">
        <v>11</v>
      </c>
      <c r="C14" s="27"/>
      <c r="D14" s="29"/>
    </row>
    <row r="15" spans="1:5" x14ac:dyDescent="0.25">
      <c r="A15" s="47" t="s">
        <v>177</v>
      </c>
      <c r="B15" s="48" t="s">
        <v>12</v>
      </c>
      <c r="C15" s="27"/>
      <c r="D15" s="29"/>
    </row>
    <row r="16" spans="1:5" x14ac:dyDescent="0.25">
      <c r="A16" s="47" t="s">
        <v>178</v>
      </c>
      <c r="B16" s="48" t="s">
        <v>13</v>
      </c>
      <c r="C16" s="27"/>
      <c r="D16" s="29"/>
    </row>
    <row r="17" spans="1:5" ht="30" x14ac:dyDescent="0.25">
      <c r="A17" s="47" t="s">
        <v>179</v>
      </c>
      <c r="B17" s="48" t="s">
        <v>14</v>
      </c>
      <c r="C17" s="27"/>
      <c r="D17" s="29"/>
    </row>
    <row r="18" spans="1:5" ht="15.75" thickBot="1" x14ac:dyDescent="0.3">
      <c r="A18" s="47" t="s">
        <v>180</v>
      </c>
      <c r="B18" s="48" t="s">
        <v>15</v>
      </c>
      <c r="C18" s="27"/>
      <c r="D18" s="29"/>
    </row>
    <row r="19" spans="1:5" s="96" customFormat="1" ht="15.75" hidden="1" thickBot="1" x14ac:dyDescent="0.3">
      <c r="A19" s="95"/>
      <c r="C19" s="49">
        <f>SUM(C6:C18)</f>
        <v>0</v>
      </c>
    </row>
    <row r="20" spans="1:5" ht="21.75" thickBot="1" x14ac:dyDescent="0.4">
      <c r="A20" s="53" t="s">
        <v>181</v>
      </c>
      <c r="B20" s="44" t="s">
        <v>341</v>
      </c>
      <c r="C20" s="56" t="s">
        <v>1</v>
      </c>
      <c r="D20" s="111" t="s">
        <v>95</v>
      </c>
      <c r="E20" s="35">
        <f>100*C36/30</f>
        <v>0</v>
      </c>
    </row>
    <row r="21" spans="1:5" ht="15" customHeight="1" x14ac:dyDescent="0.25">
      <c r="A21" s="47" t="s">
        <v>371</v>
      </c>
      <c r="B21" s="48" t="s">
        <v>16</v>
      </c>
      <c r="C21" s="27"/>
      <c r="D21" s="29"/>
    </row>
    <row r="22" spans="1:5" x14ac:dyDescent="0.25">
      <c r="A22" s="47" t="s">
        <v>372</v>
      </c>
      <c r="B22" s="48" t="s">
        <v>17</v>
      </c>
      <c r="C22" s="27"/>
      <c r="D22" s="29"/>
    </row>
    <row r="23" spans="1:5" ht="30" x14ac:dyDescent="0.25">
      <c r="A23" s="47" t="s">
        <v>373</v>
      </c>
      <c r="B23" s="48" t="s">
        <v>18</v>
      </c>
      <c r="C23" s="27"/>
      <c r="D23" s="29"/>
    </row>
    <row r="24" spans="1:5" ht="30" x14ac:dyDescent="0.25">
      <c r="A24" s="47" t="s">
        <v>374</v>
      </c>
      <c r="B24" s="48" t="s">
        <v>525</v>
      </c>
      <c r="C24" s="27"/>
      <c r="D24" s="29"/>
    </row>
    <row r="25" spans="1:5" ht="30" x14ac:dyDescent="0.25">
      <c r="A25" s="47" t="s">
        <v>375</v>
      </c>
      <c r="B25" s="48" t="s">
        <v>342</v>
      </c>
      <c r="C25" s="27"/>
      <c r="D25" s="29"/>
    </row>
    <row r="26" spans="1:5" ht="30" x14ac:dyDescent="0.25">
      <c r="A26" s="47" t="s">
        <v>376</v>
      </c>
      <c r="B26" s="48" t="s">
        <v>22</v>
      </c>
      <c r="C26" s="27"/>
      <c r="D26" s="29"/>
    </row>
    <row r="27" spans="1:5" ht="30" x14ac:dyDescent="0.25">
      <c r="A27" s="47" t="s">
        <v>377</v>
      </c>
      <c r="B27" s="48" t="s">
        <v>23</v>
      </c>
      <c r="C27" s="27"/>
      <c r="D27" s="29"/>
    </row>
    <row r="28" spans="1:5" ht="30" x14ac:dyDescent="0.25">
      <c r="A28" s="47" t="s">
        <v>378</v>
      </c>
      <c r="B28" s="48" t="s">
        <v>24</v>
      </c>
      <c r="C28" s="27"/>
      <c r="D28" s="29"/>
    </row>
    <row r="29" spans="1:5" x14ac:dyDescent="0.25">
      <c r="A29" s="47" t="s">
        <v>379</v>
      </c>
      <c r="B29" s="48" t="s">
        <v>346</v>
      </c>
      <c r="C29" s="27"/>
      <c r="D29" s="29"/>
    </row>
    <row r="30" spans="1:5" ht="30" x14ac:dyDescent="0.25">
      <c r="A30" s="47" t="s">
        <v>380</v>
      </c>
      <c r="B30" s="48" t="s">
        <v>527</v>
      </c>
      <c r="C30" s="27"/>
      <c r="D30" s="29"/>
    </row>
    <row r="31" spans="1:5" ht="30" x14ac:dyDescent="0.25">
      <c r="A31" s="47" t="s">
        <v>381</v>
      </c>
      <c r="B31" s="48" t="s">
        <v>526</v>
      </c>
      <c r="C31" s="27"/>
      <c r="D31" s="29"/>
    </row>
    <row r="32" spans="1:5" x14ac:dyDescent="0.25">
      <c r="A32" s="47" t="s">
        <v>382</v>
      </c>
      <c r="B32" s="48" t="s">
        <v>31</v>
      </c>
      <c r="C32" s="27"/>
      <c r="D32" s="29"/>
    </row>
    <row r="33" spans="1:5" ht="30" x14ac:dyDescent="0.25">
      <c r="A33" s="47" t="s">
        <v>383</v>
      </c>
      <c r="B33" s="48" t="s">
        <v>34</v>
      </c>
      <c r="C33" s="27"/>
      <c r="D33" s="29"/>
    </row>
    <row r="34" spans="1:5" x14ac:dyDescent="0.25">
      <c r="A34" s="47" t="s">
        <v>384</v>
      </c>
      <c r="B34" s="48" t="s">
        <v>40</v>
      </c>
      <c r="C34" s="27"/>
      <c r="D34" s="29"/>
    </row>
    <row r="35" spans="1:5" ht="30.75" thickBot="1" x14ac:dyDescent="0.3">
      <c r="A35" s="47" t="s">
        <v>385</v>
      </c>
      <c r="B35" s="48" t="s">
        <v>41</v>
      </c>
      <c r="C35" s="27"/>
      <c r="D35" s="29"/>
    </row>
    <row r="36" spans="1:5" ht="15.75" hidden="1" thickBot="1" x14ac:dyDescent="0.3">
      <c r="A36" s="47"/>
      <c r="B36" s="55"/>
      <c r="C36" s="56">
        <f>SUM(C21:C35)</f>
        <v>0</v>
      </c>
      <c r="D36" s="52"/>
    </row>
    <row r="37" spans="1:5" ht="21.75" thickBot="1" x14ac:dyDescent="0.4">
      <c r="A37" s="53" t="s">
        <v>357</v>
      </c>
      <c r="B37" s="57" t="s">
        <v>344</v>
      </c>
      <c r="C37" s="56"/>
      <c r="D37" s="111" t="s">
        <v>95</v>
      </c>
      <c r="E37" s="35">
        <f>100*C51/26</f>
        <v>0</v>
      </c>
    </row>
    <row r="38" spans="1:5" ht="30" x14ac:dyDescent="0.25">
      <c r="A38" s="47" t="s">
        <v>358</v>
      </c>
      <c r="B38" s="48" t="s">
        <v>345</v>
      </c>
      <c r="C38" s="27"/>
      <c r="D38" s="29"/>
    </row>
    <row r="39" spans="1:5" ht="30" x14ac:dyDescent="0.25">
      <c r="A39" s="47" t="s">
        <v>359</v>
      </c>
      <c r="B39" s="48" t="s">
        <v>21</v>
      </c>
      <c r="C39" s="27"/>
      <c r="D39" s="29"/>
    </row>
    <row r="40" spans="1:5" x14ac:dyDescent="0.25">
      <c r="A40" s="47" t="s">
        <v>360</v>
      </c>
      <c r="B40" s="48" t="s">
        <v>343</v>
      </c>
      <c r="C40" s="27"/>
      <c r="D40" s="29"/>
    </row>
    <row r="41" spans="1:5" x14ac:dyDescent="0.25">
      <c r="A41" s="47" t="s">
        <v>361</v>
      </c>
      <c r="B41" s="48" t="s">
        <v>19</v>
      </c>
      <c r="C41" s="27"/>
      <c r="D41" s="29"/>
    </row>
    <row r="42" spans="1:5" ht="30" x14ac:dyDescent="0.25">
      <c r="A42" s="47" t="s">
        <v>362</v>
      </c>
      <c r="B42" s="48" t="s">
        <v>20</v>
      </c>
      <c r="C42" s="27"/>
      <c r="D42" s="29"/>
    </row>
    <row r="43" spans="1:5" ht="30" x14ac:dyDescent="0.25">
      <c r="A43" s="47" t="s">
        <v>363</v>
      </c>
      <c r="B43" s="48" t="s">
        <v>25</v>
      </c>
      <c r="C43" s="27"/>
      <c r="D43" s="29"/>
    </row>
    <row r="44" spans="1:5" ht="30" x14ac:dyDescent="0.25">
      <c r="A44" s="47" t="s">
        <v>364</v>
      </c>
      <c r="B44" s="48" t="s">
        <v>26</v>
      </c>
      <c r="C44" s="27"/>
      <c r="D44" s="29"/>
    </row>
    <row r="45" spans="1:5" ht="30" x14ac:dyDescent="0.25">
      <c r="A45" s="47" t="s">
        <v>365</v>
      </c>
      <c r="B45" s="48" t="s">
        <v>27</v>
      </c>
      <c r="C45" s="27"/>
      <c r="D45" s="29"/>
    </row>
    <row r="46" spans="1:5" x14ac:dyDescent="0.25">
      <c r="A46" s="47" t="s">
        <v>366</v>
      </c>
      <c r="B46" s="48" t="s">
        <v>28</v>
      </c>
      <c r="C46" s="27"/>
      <c r="D46" s="29"/>
    </row>
    <row r="47" spans="1:5" ht="30" x14ac:dyDescent="0.25">
      <c r="A47" s="47" t="s">
        <v>367</v>
      </c>
      <c r="B47" s="48" t="s">
        <v>29</v>
      </c>
      <c r="C47" s="27"/>
      <c r="D47" s="29"/>
    </row>
    <row r="48" spans="1:5" ht="15.75" customHeight="1" x14ac:dyDescent="0.25">
      <c r="A48" s="47" t="s">
        <v>368</v>
      </c>
      <c r="B48" s="48" t="s">
        <v>30</v>
      </c>
      <c r="C48" s="27"/>
      <c r="D48" s="29"/>
    </row>
    <row r="49" spans="1:5" ht="30" x14ac:dyDescent="0.25">
      <c r="A49" s="47" t="s">
        <v>369</v>
      </c>
      <c r="B49" s="48" t="s">
        <v>32</v>
      </c>
      <c r="C49" s="27"/>
      <c r="D49" s="29"/>
    </row>
    <row r="50" spans="1:5" ht="30.75" thickBot="1" x14ac:dyDescent="0.3">
      <c r="A50" s="47" t="s">
        <v>370</v>
      </c>
      <c r="B50" s="48" t="s">
        <v>33</v>
      </c>
      <c r="C50" s="27"/>
      <c r="D50" s="29"/>
    </row>
    <row r="51" spans="1:5" ht="15.75" hidden="1" thickBot="1" x14ac:dyDescent="0.3">
      <c r="A51" s="47" t="s">
        <v>357</v>
      </c>
      <c r="C51" s="56">
        <f>SUM(C38:C50)</f>
        <v>0</v>
      </c>
    </row>
    <row r="52" spans="1:5" ht="21.75" thickBot="1" x14ac:dyDescent="0.4">
      <c r="A52" s="53" t="s">
        <v>348</v>
      </c>
      <c r="B52" s="44" t="s">
        <v>347</v>
      </c>
      <c r="C52" s="56" t="s">
        <v>1</v>
      </c>
      <c r="D52" s="111" t="s">
        <v>95</v>
      </c>
      <c r="E52" s="122">
        <f>100*C61/16</f>
        <v>0</v>
      </c>
    </row>
    <row r="53" spans="1:5" ht="30" x14ac:dyDescent="0.25">
      <c r="A53" s="47" t="s">
        <v>349</v>
      </c>
      <c r="B53" s="48" t="s">
        <v>543</v>
      </c>
      <c r="C53" s="27"/>
      <c r="D53" s="29"/>
    </row>
    <row r="54" spans="1:5" ht="30" x14ac:dyDescent="0.25">
      <c r="A54" s="47" t="s">
        <v>350</v>
      </c>
      <c r="B54" s="48" t="s">
        <v>544</v>
      </c>
      <c r="C54" s="27"/>
      <c r="D54" s="29"/>
    </row>
    <row r="55" spans="1:5" x14ac:dyDescent="0.25">
      <c r="A55" s="47" t="s">
        <v>351</v>
      </c>
      <c r="B55" s="48" t="s">
        <v>35</v>
      </c>
      <c r="C55" s="27"/>
      <c r="D55" s="29"/>
    </row>
    <row r="56" spans="1:5" ht="30" x14ac:dyDescent="0.25">
      <c r="A56" s="47" t="s">
        <v>352</v>
      </c>
      <c r="B56" s="48" t="s">
        <v>36</v>
      </c>
      <c r="C56" s="27"/>
      <c r="D56" s="29"/>
    </row>
    <row r="57" spans="1:5" ht="30" x14ac:dyDescent="0.25">
      <c r="A57" s="47" t="s">
        <v>353</v>
      </c>
      <c r="B57" s="48" t="s">
        <v>37</v>
      </c>
      <c r="C57" s="27"/>
      <c r="D57" s="29"/>
    </row>
    <row r="58" spans="1:5" x14ac:dyDescent="0.25">
      <c r="A58" s="47" t="s">
        <v>354</v>
      </c>
      <c r="B58" s="48" t="s">
        <v>38</v>
      </c>
      <c r="C58" s="27"/>
      <c r="D58" s="29"/>
    </row>
    <row r="59" spans="1:5" ht="30" x14ac:dyDescent="0.25">
      <c r="A59" s="47" t="s">
        <v>355</v>
      </c>
      <c r="B59" s="48" t="s">
        <v>545</v>
      </c>
      <c r="C59" s="27"/>
      <c r="D59" s="29"/>
    </row>
    <row r="60" spans="1:5" ht="30" x14ac:dyDescent="0.25">
      <c r="A60" s="47" t="s">
        <v>356</v>
      </c>
      <c r="B60" s="48" t="s">
        <v>39</v>
      </c>
      <c r="C60" s="27"/>
      <c r="D60" s="29"/>
    </row>
    <row r="61" spans="1:5" hidden="1" x14ac:dyDescent="0.25">
      <c r="A61" s="30" t="s">
        <v>348</v>
      </c>
      <c r="C61" s="30">
        <f>SUM(C53:C60)</f>
        <v>0</v>
      </c>
    </row>
    <row r="62" spans="1:5" ht="15.75" x14ac:dyDescent="0.25">
      <c r="A62" s="61"/>
      <c r="B62" s="61"/>
      <c r="C62" s="61"/>
      <c r="D62" s="61"/>
    </row>
  </sheetData>
  <sheetProtection algorithmName="SHA-512" hashValue="CZE1FRh0J+27oRRxCpoQkstfZTGGGd129bY6adir7jmJc4FbG1QJ6JFLOcP5RqDr/44ww9ne8xQDWuLS2zf5ug==" saltValue="ON6xHAQ0BradgEYLkEuVlw==" spinCount="100000" sheet="1" objects="1" scenarios="1"/>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53:C60 C21:C35 C38:C50 C6:C19">
      <formula1>0</formula1>
      <formula2>2</formula2>
    </dataValidation>
  </dataValidations>
  <pageMargins left="0.70866141732283472" right="0.70866141732283472" top="0.74803149606299213" bottom="0.74803149606299213" header="0.31496062992125984" footer="0.31496062992125984"/>
  <pageSetup paperSize="8"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showGridLines="0" showRowColHeaders="0" workbookViewId="0"/>
  </sheetViews>
  <sheetFormatPr defaultRowHeight="15" x14ac:dyDescent="0.25"/>
  <cols>
    <col min="1" max="1" width="17.7109375" style="30" customWidth="1"/>
    <col min="2" max="2" width="82.140625" style="30" customWidth="1"/>
    <col min="3" max="3" width="21" style="30" customWidth="1"/>
    <col min="4" max="4" width="45.140625" style="30" customWidth="1"/>
    <col min="5" max="5" width="10.42578125" style="30" customWidth="1"/>
    <col min="6" max="16384" width="9.140625" style="30"/>
  </cols>
  <sheetData>
    <row r="1" spans="1:5" ht="27" thickBot="1" x14ac:dyDescent="0.45">
      <c r="B1" s="31" t="s">
        <v>478</v>
      </c>
      <c r="C1" s="32"/>
      <c r="D1" s="32"/>
      <c r="E1" s="32"/>
    </row>
    <row r="2" spans="1:5" ht="32.25" thickBot="1" x14ac:dyDescent="0.35">
      <c r="A2" s="89" t="s">
        <v>0</v>
      </c>
      <c r="B2" s="34" t="s">
        <v>1</v>
      </c>
      <c r="D2" s="118" t="s">
        <v>479</v>
      </c>
      <c r="E2" s="90">
        <f>100*(C26+C40+C55+C70)/116</f>
        <v>0</v>
      </c>
    </row>
    <row r="3" spans="1:5" ht="21.75" thickBot="1" x14ac:dyDescent="0.35">
      <c r="A3" s="91" t="s">
        <v>2</v>
      </c>
      <c r="B3" s="37"/>
      <c r="C3" s="38"/>
      <c r="D3" s="39"/>
      <c r="E3" s="92"/>
    </row>
    <row r="4" spans="1:5" ht="48" thickBot="1" x14ac:dyDescent="0.3">
      <c r="A4" s="32"/>
      <c r="B4" s="32"/>
      <c r="C4" s="41" t="s">
        <v>75</v>
      </c>
      <c r="D4" s="32"/>
      <c r="E4" s="93"/>
    </row>
    <row r="5" spans="1:5" ht="32.25" thickBot="1" x14ac:dyDescent="0.3">
      <c r="A5" s="81" t="s">
        <v>480</v>
      </c>
      <c r="B5" s="82" t="s">
        <v>505</v>
      </c>
      <c r="C5" s="83"/>
      <c r="D5" s="111" t="s">
        <v>95</v>
      </c>
      <c r="E5" s="90">
        <f>100*C26/40</f>
        <v>0</v>
      </c>
    </row>
    <row r="6" spans="1:5" ht="30" x14ac:dyDescent="0.25">
      <c r="A6" s="47" t="s">
        <v>481</v>
      </c>
      <c r="B6" s="52" t="s">
        <v>453</v>
      </c>
      <c r="C6" s="27" t="s">
        <v>1</v>
      </c>
      <c r="D6" s="29"/>
      <c r="E6" s="94"/>
    </row>
    <row r="7" spans="1:5" x14ac:dyDescent="0.25">
      <c r="A7" s="47" t="s">
        <v>487</v>
      </c>
      <c r="B7" s="52" t="s">
        <v>193</v>
      </c>
      <c r="C7" s="27" t="s">
        <v>1</v>
      </c>
      <c r="D7" s="29"/>
      <c r="E7" s="94"/>
    </row>
    <row r="8" spans="1:5" ht="32.25" customHeight="1" x14ac:dyDescent="0.25">
      <c r="A8" s="47" t="s">
        <v>488</v>
      </c>
      <c r="B8" s="52" t="s">
        <v>194</v>
      </c>
      <c r="C8" s="27" t="s">
        <v>1</v>
      </c>
      <c r="D8" s="29"/>
      <c r="E8" s="94"/>
    </row>
    <row r="9" spans="1:5" ht="18.75" customHeight="1" x14ac:dyDescent="0.25">
      <c r="A9" s="47" t="s">
        <v>489</v>
      </c>
      <c r="B9" s="52" t="s">
        <v>195</v>
      </c>
      <c r="C9" s="27"/>
      <c r="D9" s="29"/>
      <c r="E9" s="94"/>
    </row>
    <row r="10" spans="1:5" ht="30" x14ac:dyDescent="0.25">
      <c r="A10" s="47" t="s">
        <v>490</v>
      </c>
      <c r="B10" s="52" t="s">
        <v>190</v>
      </c>
      <c r="C10" s="27" t="s">
        <v>1</v>
      </c>
      <c r="D10" s="29"/>
      <c r="E10" s="94"/>
    </row>
    <row r="11" spans="1:5" x14ac:dyDescent="0.25">
      <c r="A11" s="47" t="s">
        <v>491</v>
      </c>
      <c r="B11" s="52" t="s">
        <v>534</v>
      </c>
      <c r="C11" s="27" t="s">
        <v>1</v>
      </c>
      <c r="D11" s="29"/>
      <c r="E11" s="94"/>
    </row>
    <row r="12" spans="1:5" x14ac:dyDescent="0.25">
      <c r="A12" s="47" t="s">
        <v>492</v>
      </c>
      <c r="B12" s="52" t="s">
        <v>191</v>
      </c>
      <c r="C12" s="27" t="s">
        <v>1</v>
      </c>
      <c r="D12" s="29"/>
      <c r="E12" s="94"/>
    </row>
    <row r="13" spans="1:5" x14ac:dyDescent="0.25">
      <c r="A13" s="47" t="s">
        <v>493</v>
      </c>
      <c r="B13" s="52" t="s">
        <v>192</v>
      </c>
      <c r="C13" s="27" t="s">
        <v>1</v>
      </c>
      <c r="D13" s="29"/>
      <c r="E13" s="94"/>
    </row>
    <row r="14" spans="1:5" x14ac:dyDescent="0.25">
      <c r="A14" s="47" t="s">
        <v>494</v>
      </c>
      <c r="B14" s="52" t="s">
        <v>152</v>
      </c>
      <c r="C14" s="27" t="s">
        <v>1</v>
      </c>
      <c r="D14" s="29"/>
      <c r="E14" s="94"/>
    </row>
    <row r="15" spans="1:5" ht="30" x14ac:dyDescent="0.25">
      <c r="A15" s="47" t="s">
        <v>495</v>
      </c>
      <c r="B15" s="52" t="s">
        <v>199</v>
      </c>
      <c r="C15" s="27" t="s">
        <v>1</v>
      </c>
      <c r="D15" s="29"/>
      <c r="E15" s="94"/>
    </row>
    <row r="16" spans="1:5" ht="30" x14ac:dyDescent="0.25">
      <c r="A16" s="47" t="s">
        <v>496</v>
      </c>
      <c r="B16" s="52" t="s">
        <v>454</v>
      </c>
      <c r="C16" s="27" t="s">
        <v>1</v>
      </c>
      <c r="D16" s="29"/>
      <c r="E16" s="94"/>
    </row>
    <row r="17" spans="1:5" ht="30" x14ac:dyDescent="0.25">
      <c r="A17" s="47" t="s">
        <v>497</v>
      </c>
      <c r="B17" s="52" t="s">
        <v>197</v>
      </c>
      <c r="C17" s="27" t="s">
        <v>1</v>
      </c>
      <c r="D17" s="29"/>
      <c r="E17" s="94"/>
    </row>
    <row r="18" spans="1:5" ht="30" x14ac:dyDescent="0.25">
      <c r="A18" s="47" t="s">
        <v>498</v>
      </c>
      <c r="B18" s="52" t="s">
        <v>455</v>
      </c>
      <c r="C18" s="27" t="s">
        <v>1</v>
      </c>
      <c r="D18" s="29"/>
      <c r="E18" s="94"/>
    </row>
    <row r="19" spans="1:5" ht="30" x14ac:dyDescent="0.25">
      <c r="A19" s="47" t="s">
        <v>499</v>
      </c>
      <c r="B19" s="52" t="s">
        <v>200</v>
      </c>
      <c r="C19" s="27" t="s">
        <v>1</v>
      </c>
      <c r="D19" s="29"/>
      <c r="E19" s="94" t="s">
        <v>1</v>
      </c>
    </row>
    <row r="20" spans="1:5" ht="30" x14ac:dyDescent="0.25">
      <c r="A20" s="47" t="s">
        <v>500</v>
      </c>
      <c r="B20" s="52" t="s">
        <v>202</v>
      </c>
      <c r="C20" s="27" t="s">
        <v>1</v>
      </c>
      <c r="D20" s="29"/>
      <c r="E20" s="94"/>
    </row>
    <row r="21" spans="1:5" ht="30" x14ac:dyDescent="0.25">
      <c r="A21" s="47" t="s">
        <v>501</v>
      </c>
      <c r="B21" s="52" t="s">
        <v>203</v>
      </c>
      <c r="C21" s="27" t="s">
        <v>1</v>
      </c>
      <c r="D21" s="29"/>
      <c r="E21" s="94"/>
    </row>
    <row r="22" spans="1:5" ht="30" x14ac:dyDescent="0.25">
      <c r="A22" s="47" t="s">
        <v>502</v>
      </c>
      <c r="B22" s="52" t="s">
        <v>204</v>
      </c>
      <c r="C22" s="27" t="s">
        <v>1</v>
      </c>
      <c r="D22" s="29"/>
      <c r="E22" s="94"/>
    </row>
    <row r="23" spans="1:5" ht="30" x14ac:dyDescent="0.25">
      <c r="A23" s="47" t="s">
        <v>503</v>
      </c>
      <c r="B23" s="52" t="s">
        <v>205</v>
      </c>
      <c r="C23" s="27" t="s">
        <v>1</v>
      </c>
      <c r="D23" s="29"/>
      <c r="E23" s="94"/>
    </row>
    <row r="24" spans="1:5" ht="30" x14ac:dyDescent="0.25">
      <c r="A24" s="47" t="s">
        <v>504</v>
      </c>
      <c r="B24" s="52" t="s">
        <v>206</v>
      </c>
      <c r="C24" s="27" t="s">
        <v>1</v>
      </c>
      <c r="D24" s="29"/>
      <c r="E24" s="94"/>
    </row>
    <row r="25" spans="1:5" ht="30.75" thickBot="1" x14ac:dyDescent="0.3">
      <c r="A25" s="47" t="s">
        <v>535</v>
      </c>
      <c r="B25" s="52" t="s">
        <v>207</v>
      </c>
      <c r="C25" s="27" t="s">
        <v>1</v>
      </c>
      <c r="D25" s="29"/>
      <c r="E25" s="94"/>
    </row>
    <row r="26" spans="1:5" s="96" customFormat="1" ht="15.75" hidden="1" thickBot="1" x14ac:dyDescent="0.3">
      <c r="A26" s="95" t="s">
        <v>480</v>
      </c>
      <c r="B26" s="95"/>
      <c r="C26" s="97">
        <f>SUM(C6:C25)</f>
        <v>0</v>
      </c>
      <c r="D26" s="52"/>
      <c r="E26" s="98"/>
    </row>
    <row r="27" spans="1:5" ht="21.75" thickBot="1" x14ac:dyDescent="0.3">
      <c r="A27" s="99" t="s">
        <v>482</v>
      </c>
      <c r="B27" s="82" t="s">
        <v>506</v>
      </c>
      <c r="C27" s="58" t="s">
        <v>1</v>
      </c>
      <c r="D27" s="111" t="s">
        <v>95</v>
      </c>
      <c r="E27" s="90">
        <f>100*C40/24</f>
        <v>0</v>
      </c>
    </row>
    <row r="28" spans="1:5" ht="57.75" customHeight="1" x14ac:dyDescent="0.25">
      <c r="A28" s="47" t="s">
        <v>483</v>
      </c>
      <c r="B28" s="59" t="s">
        <v>546</v>
      </c>
      <c r="C28" s="27" t="s">
        <v>1</v>
      </c>
      <c r="D28" s="29"/>
      <c r="E28" s="94"/>
    </row>
    <row r="29" spans="1:5" ht="30" x14ac:dyDescent="0.25">
      <c r="A29" s="47" t="s">
        <v>507</v>
      </c>
      <c r="B29" s="59" t="s">
        <v>183</v>
      </c>
      <c r="C29" s="27" t="s">
        <v>1</v>
      </c>
      <c r="D29" s="29"/>
      <c r="E29" s="94"/>
    </row>
    <row r="30" spans="1:5" ht="30" x14ac:dyDescent="0.25">
      <c r="A30" s="47" t="s">
        <v>508</v>
      </c>
      <c r="B30" s="59" t="s">
        <v>524</v>
      </c>
      <c r="C30" s="27" t="s">
        <v>1</v>
      </c>
      <c r="D30" s="29"/>
      <c r="E30" s="94"/>
    </row>
    <row r="31" spans="1:5" ht="39" customHeight="1" x14ac:dyDescent="0.25">
      <c r="A31" s="47" t="s">
        <v>509</v>
      </c>
      <c r="B31" s="59" t="s">
        <v>467</v>
      </c>
      <c r="C31" s="27" t="s">
        <v>1</v>
      </c>
      <c r="D31" s="29"/>
      <c r="E31" s="94"/>
    </row>
    <row r="32" spans="1:5" ht="30" x14ac:dyDescent="0.25">
      <c r="A32" s="47" t="s">
        <v>510</v>
      </c>
      <c r="B32" s="59" t="s">
        <v>457</v>
      </c>
      <c r="C32" s="27" t="s">
        <v>1</v>
      </c>
      <c r="D32" s="29"/>
      <c r="E32" s="94"/>
    </row>
    <row r="33" spans="1:5" ht="20.25" customHeight="1" x14ac:dyDescent="0.25">
      <c r="A33" s="47" t="s">
        <v>511</v>
      </c>
      <c r="B33" s="59" t="s">
        <v>184</v>
      </c>
      <c r="C33" s="27" t="s">
        <v>1</v>
      </c>
      <c r="D33" s="29"/>
      <c r="E33" s="94"/>
    </row>
    <row r="34" spans="1:5" ht="30" x14ac:dyDescent="0.25">
      <c r="A34" s="47" t="s">
        <v>512</v>
      </c>
      <c r="B34" s="59" t="s">
        <v>185</v>
      </c>
      <c r="C34" s="27" t="s">
        <v>1</v>
      </c>
      <c r="D34" s="29"/>
      <c r="E34" s="94"/>
    </row>
    <row r="35" spans="1:5" ht="30" x14ac:dyDescent="0.25">
      <c r="A35" s="47" t="s">
        <v>513</v>
      </c>
      <c r="B35" s="59" t="s">
        <v>186</v>
      </c>
      <c r="C35" s="27" t="s">
        <v>1</v>
      </c>
      <c r="D35" s="29"/>
      <c r="E35" s="94"/>
    </row>
    <row r="36" spans="1:5" ht="30" x14ac:dyDescent="0.25">
      <c r="A36" s="47" t="s">
        <v>514</v>
      </c>
      <c r="B36" s="59" t="s">
        <v>187</v>
      </c>
      <c r="C36" s="27" t="s">
        <v>1</v>
      </c>
      <c r="D36" s="29"/>
      <c r="E36" s="94"/>
    </row>
    <row r="37" spans="1:5" ht="30" x14ac:dyDescent="0.25">
      <c r="A37" s="47" t="s">
        <v>515</v>
      </c>
      <c r="B37" s="59" t="s">
        <v>468</v>
      </c>
      <c r="C37" s="27" t="s">
        <v>1</v>
      </c>
      <c r="D37" s="29"/>
      <c r="E37" s="94"/>
    </row>
    <row r="38" spans="1:5" ht="30" x14ac:dyDescent="0.25">
      <c r="A38" s="47" t="s">
        <v>516</v>
      </c>
      <c r="B38" s="59" t="s">
        <v>188</v>
      </c>
      <c r="C38" s="27" t="s">
        <v>1</v>
      </c>
      <c r="D38" s="29"/>
      <c r="E38" s="94"/>
    </row>
    <row r="39" spans="1:5" ht="30.75" thickBot="1" x14ac:dyDescent="0.3">
      <c r="A39" s="47" t="s">
        <v>517</v>
      </c>
      <c r="B39" s="59" t="s">
        <v>189</v>
      </c>
      <c r="C39" s="27" t="s">
        <v>1</v>
      </c>
      <c r="D39" s="29"/>
      <c r="E39" s="94"/>
    </row>
    <row r="40" spans="1:5" ht="15.75" hidden="1" thickBot="1" x14ac:dyDescent="0.3">
      <c r="A40" s="47" t="s">
        <v>482</v>
      </c>
      <c r="B40" s="119"/>
      <c r="C40" s="56">
        <f>SUM(C28:C39)</f>
        <v>0</v>
      </c>
      <c r="D40" s="52"/>
      <c r="E40" s="94"/>
    </row>
    <row r="41" spans="1:5" ht="21.75" thickBot="1" x14ac:dyDescent="0.3">
      <c r="A41" s="99" t="s">
        <v>484</v>
      </c>
      <c r="B41" s="120" t="s">
        <v>456</v>
      </c>
      <c r="C41" s="58"/>
      <c r="D41" s="111" t="s">
        <v>95</v>
      </c>
      <c r="E41" s="90">
        <f>100*C55/26</f>
        <v>0</v>
      </c>
    </row>
    <row r="42" spans="1:5" ht="45" x14ac:dyDescent="0.25">
      <c r="A42" s="47" t="s">
        <v>485</v>
      </c>
      <c r="B42" s="121" t="s">
        <v>461</v>
      </c>
      <c r="C42" s="27" t="s">
        <v>1</v>
      </c>
      <c r="D42" s="29"/>
      <c r="E42" s="94"/>
    </row>
    <row r="43" spans="1:5" ht="30" x14ac:dyDescent="0.25">
      <c r="A43" s="47" t="s">
        <v>359</v>
      </c>
      <c r="B43" s="59" t="s">
        <v>241</v>
      </c>
      <c r="C43" s="27" t="s">
        <v>1</v>
      </c>
      <c r="D43" s="29"/>
      <c r="E43" s="94"/>
    </row>
    <row r="44" spans="1:5" ht="60" x14ac:dyDescent="0.25">
      <c r="A44" s="47" t="s">
        <v>360</v>
      </c>
      <c r="B44" s="52" t="s">
        <v>462</v>
      </c>
      <c r="C44" s="27" t="s">
        <v>1</v>
      </c>
      <c r="D44" s="29"/>
      <c r="E44" s="94"/>
    </row>
    <row r="45" spans="1:5" ht="45" x14ac:dyDescent="0.25">
      <c r="A45" s="47" t="s">
        <v>361</v>
      </c>
      <c r="B45" s="52" t="s">
        <v>463</v>
      </c>
      <c r="C45" s="27" t="s">
        <v>1</v>
      </c>
      <c r="D45" s="29"/>
      <c r="E45" s="94"/>
    </row>
    <row r="46" spans="1:5" ht="48.75" customHeight="1" x14ac:dyDescent="0.25">
      <c r="A46" s="47" t="s">
        <v>362</v>
      </c>
      <c r="B46" s="52" t="s">
        <v>464</v>
      </c>
      <c r="C46" s="27" t="s">
        <v>1</v>
      </c>
      <c r="D46" s="29"/>
      <c r="E46" s="94"/>
    </row>
    <row r="47" spans="1:5" ht="45" x14ac:dyDescent="0.25">
      <c r="A47" s="47" t="s">
        <v>363</v>
      </c>
      <c r="B47" s="52" t="s">
        <v>466</v>
      </c>
      <c r="C47" s="27" t="s">
        <v>1</v>
      </c>
      <c r="D47" s="29"/>
      <c r="E47" s="94"/>
    </row>
    <row r="48" spans="1:5" ht="45" x14ac:dyDescent="0.25">
      <c r="A48" s="47" t="s">
        <v>364</v>
      </c>
      <c r="B48" s="52" t="s">
        <v>465</v>
      </c>
      <c r="C48" s="27" t="s">
        <v>1</v>
      </c>
      <c r="D48" s="29"/>
      <c r="E48" s="94"/>
    </row>
    <row r="49" spans="1:5" ht="45" x14ac:dyDescent="0.25">
      <c r="A49" s="47" t="s">
        <v>365</v>
      </c>
      <c r="B49" s="59" t="s">
        <v>236</v>
      </c>
      <c r="C49" s="27" t="s">
        <v>1</v>
      </c>
      <c r="D49" s="29"/>
      <c r="E49" s="94"/>
    </row>
    <row r="50" spans="1:5" ht="45" x14ac:dyDescent="0.25">
      <c r="A50" s="47" t="s">
        <v>366</v>
      </c>
      <c r="B50" s="59" t="s">
        <v>460</v>
      </c>
      <c r="C50" s="27" t="s">
        <v>1</v>
      </c>
      <c r="D50" s="29"/>
      <c r="E50" s="94"/>
    </row>
    <row r="51" spans="1:5" ht="45" x14ac:dyDescent="0.25">
      <c r="A51" s="47" t="s">
        <v>367</v>
      </c>
      <c r="B51" s="59" t="s">
        <v>237</v>
      </c>
      <c r="C51" s="27" t="s">
        <v>1</v>
      </c>
      <c r="D51" s="29"/>
      <c r="E51" s="94"/>
    </row>
    <row r="52" spans="1:5" ht="15.75" customHeight="1" x14ac:dyDescent="0.25">
      <c r="A52" s="47" t="s">
        <v>368</v>
      </c>
      <c r="B52" s="59" t="s">
        <v>238</v>
      </c>
      <c r="C52" s="27" t="s">
        <v>1</v>
      </c>
      <c r="D52" s="29"/>
      <c r="E52" s="94"/>
    </row>
    <row r="53" spans="1:5" ht="30" x14ac:dyDescent="0.25">
      <c r="A53" s="47" t="s">
        <v>369</v>
      </c>
      <c r="B53" s="59" t="s">
        <v>240</v>
      </c>
      <c r="C53" s="27" t="s">
        <v>1</v>
      </c>
      <c r="D53" s="29"/>
      <c r="E53" s="94"/>
    </row>
    <row r="54" spans="1:5" ht="30.75" thickBot="1" x14ac:dyDescent="0.3">
      <c r="A54" s="47" t="s">
        <v>370</v>
      </c>
      <c r="B54" s="59" t="s">
        <v>239</v>
      </c>
      <c r="C54" s="27" t="s">
        <v>1</v>
      </c>
      <c r="D54" s="29"/>
      <c r="E54" s="94"/>
    </row>
    <row r="55" spans="1:5" ht="15.75" hidden="1" thickBot="1" x14ac:dyDescent="0.3">
      <c r="A55" s="47" t="s">
        <v>484</v>
      </c>
      <c r="B55" s="47"/>
      <c r="C55" s="49">
        <f>SUM(C42:C54)</f>
        <v>0</v>
      </c>
      <c r="E55" s="94"/>
    </row>
    <row r="56" spans="1:5" ht="21.75" thickBot="1" x14ac:dyDescent="0.3">
      <c r="A56" s="53" t="s">
        <v>486</v>
      </c>
      <c r="B56" s="82" t="s">
        <v>523</v>
      </c>
      <c r="C56" s="56" t="s">
        <v>1</v>
      </c>
      <c r="D56" s="111" t="s">
        <v>95</v>
      </c>
      <c r="E56" s="90">
        <f>100*C70/26</f>
        <v>0</v>
      </c>
    </row>
    <row r="57" spans="1:5" x14ac:dyDescent="0.25">
      <c r="A57" s="47" t="s">
        <v>349</v>
      </c>
      <c r="B57" s="59" t="s">
        <v>196</v>
      </c>
      <c r="C57" s="27" t="s">
        <v>1</v>
      </c>
      <c r="D57" s="29"/>
    </row>
    <row r="58" spans="1:5" ht="30" x14ac:dyDescent="0.25">
      <c r="A58" s="47" t="s">
        <v>350</v>
      </c>
      <c r="B58" s="59" t="s">
        <v>201</v>
      </c>
      <c r="C58" s="27" t="s">
        <v>1</v>
      </c>
      <c r="D58" s="29"/>
    </row>
    <row r="59" spans="1:5" ht="45" x14ac:dyDescent="0.25">
      <c r="A59" s="47" t="s">
        <v>351</v>
      </c>
      <c r="B59" s="59" t="s">
        <v>459</v>
      </c>
      <c r="C59" s="27" t="s">
        <v>1</v>
      </c>
      <c r="D59" s="29"/>
    </row>
    <row r="60" spans="1:5" ht="45" x14ac:dyDescent="0.25">
      <c r="A60" s="47" t="s">
        <v>352</v>
      </c>
      <c r="B60" s="59" t="s">
        <v>458</v>
      </c>
      <c r="C60" s="27" t="s">
        <v>1</v>
      </c>
      <c r="D60" s="29"/>
    </row>
    <row r="61" spans="1:5" x14ac:dyDescent="0.25">
      <c r="A61" s="47" t="s">
        <v>353</v>
      </c>
      <c r="B61" s="59" t="s">
        <v>444</v>
      </c>
      <c r="C61" s="27" t="s">
        <v>1</v>
      </c>
      <c r="D61" s="29"/>
    </row>
    <row r="62" spans="1:5" ht="18" customHeight="1" x14ac:dyDescent="0.25">
      <c r="A62" s="47" t="s">
        <v>354</v>
      </c>
      <c r="B62" s="59" t="s">
        <v>445</v>
      </c>
      <c r="C62" s="27" t="s">
        <v>1</v>
      </c>
      <c r="D62" s="29"/>
    </row>
    <row r="63" spans="1:5" x14ac:dyDescent="0.25">
      <c r="A63" s="47" t="s">
        <v>355</v>
      </c>
      <c r="B63" s="59" t="s">
        <v>446</v>
      </c>
      <c r="C63" s="27" t="s">
        <v>1</v>
      </c>
      <c r="D63" s="29"/>
    </row>
    <row r="64" spans="1:5" ht="30" x14ac:dyDescent="0.25">
      <c r="A64" s="47" t="s">
        <v>356</v>
      </c>
      <c r="B64" s="59" t="s">
        <v>447</v>
      </c>
      <c r="C64" s="27" t="s">
        <v>1</v>
      </c>
      <c r="D64" s="29"/>
    </row>
    <row r="65" spans="1:4" ht="30" x14ac:dyDescent="0.25">
      <c r="A65" s="47" t="s">
        <v>518</v>
      </c>
      <c r="B65" s="59" t="s">
        <v>448</v>
      </c>
      <c r="C65" s="27" t="s">
        <v>1</v>
      </c>
      <c r="D65" s="29"/>
    </row>
    <row r="66" spans="1:4" x14ac:dyDescent="0.25">
      <c r="A66" s="47" t="s">
        <v>519</v>
      </c>
      <c r="B66" s="59" t="s">
        <v>449</v>
      </c>
      <c r="C66" s="27" t="s">
        <v>1</v>
      </c>
      <c r="D66" s="29"/>
    </row>
    <row r="67" spans="1:4" ht="30" x14ac:dyDescent="0.25">
      <c r="A67" s="47" t="s">
        <v>520</v>
      </c>
      <c r="B67" s="59" t="s">
        <v>450</v>
      </c>
      <c r="C67" s="27" t="s">
        <v>1</v>
      </c>
      <c r="D67" s="29"/>
    </row>
    <row r="68" spans="1:4" ht="30" x14ac:dyDescent="0.25">
      <c r="A68" s="47" t="s">
        <v>521</v>
      </c>
      <c r="B68" s="59" t="s">
        <v>451</v>
      </c>
      <c r="C68" s="27" t="s">
        <v>1</v>
      </c>
      <c r="D68" s="29"/>
    </row>
    <row r="69" spans="1:4" x14ac:dyDescent="0.25">
      <c r="A69" s="47" t="s">
        <v>522</v>
      </c>
      <c r="B69" s="59" t="s">
        <v>452</v>
      </c>
      <c r="C69" s="27" t="s">
        <v>1</v>
      </c>
      <c r="D69" s="29"/>
    </row>
    <row r="70" spans="1:4" hidden="1" x14ac:dyDescent="0.25">
      <c r="A70" s="47" t="s">
        <v>486</v>
      </c>
      <c r="C70" s="58">
        <f>SUM(C57:C69)</f>
        <v>0</v>
      </c>
    </row>
    <row r="71" spans="1:4" ht="15.75" x14ac:dyDescent="0.25">
      <c r="A71" s="61"/>
      <c r="B71" s="61"/>
      <c r="C71" s="61"/>
      <c r="D71" s="61"/>
    </row>
  </sheetData>
  <sheetProtection algorithmName="SHA-512" hashValue="6/cJbdefVzMfC4UhZ1xRvO/SuBfIYBZjt4LdgrjcVfdNuxmYT9wKx317JrU8SGYDd70SpxqHHJpAHefXFFneRg==" saltValue="/WkKc6sdRXLEHvYdJGbwPw==" spinCount="100000" sheet="1" objects="1" scenarios="1"/>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6:C25 C28:C39 C42:C54 C57:C69">
      <formula1>0</formula1>
      <formula2>2</formula2>
    </dataValidation>
  </dataValidations>
  <pageMargins left="0.70866141732283472" right="0.70866141732283472" top="0.74803149606299213" bottom="0.74803149606299213" header="0.31496062992125984" footer="0.31496062992125984"/>
  <pageSetup paperSize="9" scale="5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showRowColHeaders="0" workbookViewId="0"/>
  </sheetViews>
  <sheetFormatPr defaultRowHeight="15" x14ac:dyDescent="0.25"/>
  <cols>
    <col min="1" max="1" width="18" style="30" customWidth="1"/>
    <col min="2" max="2" width="77.28515625" style="30" customWidth="1"/>
    <col min="3" max="3" width="21" style="30" customWidth="1"/>
    <col min="4" max="4" width="47.42578125" style="30" customWidth="1"/>
    <col min="5" max="5" width="10.42578125" style="30" customWidth="1"/>
    <col min="6" max="16384" width="9.140625" style="30"/>
  </cols>
  <sheetData>
    <row r="1" spans="1:5" ht="27" thickBot="1" x14ac:dyDescent="0.45">
      <c r="B1" s="31" t="s">
        <v>44</v>
      </c>
      <c r="C1" s="32"/>
      <c r="D1" s="32"/>
      <c r="E1" s="32"/>
    </row>
    <row r="2" spans="1:5" ht="21.75" thickBot="1" x14ac:dyDescent="0.4">
      <c r="A2" s="33" t="s">
        <v>0</v>
      </c>
      <c r="B2" s="34" t="s">
        <v>1</v>
      </c>
      <c r="D2" s="108" t="s">
        <v>310</v>
      </c>
      <c r="E2" s="35">
        <f>100*(C16+C24+C29)/38</f>
        <v>0</v>
      </c>
    </row>
    <row r="3" spans="1:5" ht="21.75" thickBot="1" x14ac:dyDescent="0.4">
      <c r="A3" s="36" t="s">
        <v>2</v>
      </c>
      <c r="B3" s="37"/>
      <c r="C3" s="38"/>
      <c r="D3" s="39"/>
      <c r="E3" s="40"/>
    </row>
    <row r="4" spans="1:5" ht="48.75" customHeight="1" thickBot="1" x14ac:dyDescent="0.3">
      <c r="A4" s="32"/>
      <c r="B4" s="32"/>
      <c r="C4" s="41" t="s">
        <v>75</v>
      </c>
      <c r="D4" s="32"/>
      <c r="E4" s="42"/>
    </row>
    <row r="5" spans="1:5" ht="24.75" customHeight="1" thickBot="1" x14ac:dyDescent="0.4">
      <c r="A5" s="81" t="s">
        <v>316</v>
      </c>
      <c r="B5" s="44" t="s">
        <v>311</v>
      </c>
      <c r="C5" s="45"/>
      <c r="D5" s="109" t="s">
        <v>95</v>
      </c>
      <c r="E5" s="35">
        <f>100*C16/20</f>
        <v>0</v>
      </c>
    </row>
    <row r="6" spans="1:5" ht="30" x14ac:dyDescent="0.25">
      <c r="A6" s="47" t="s">
        <v>317</v>
      </c>
      <c r="B6" s="96" t="s">
        <v>208</v>
      </c>
      <c r="C6" s="27" t="s">
        <v>1</v>
      </c>
      <c r="D6" s="29"/>
      <c r="E6" s="50" t="s">
        <v>1</v>
      </c>
    </row>
    <row r="7" spans="1:5" ht="30" x14ac:dyDescent="0.25">
      <c r="A7" s="47" t="s">
        <v>330</v>
      </c>
      <c r="B7" s="96" t="s">
        <v>329</v>
      </c>
      <c r="C7" s="27" t="s">
        <v>1</v>
      </c>
      <c r="D7" s="29"/>
      <c r="E7" s="50"/>
    </row>
    <row r="8" spans="1:5" ht="30" x14ac:dyDescent="0.25">
      <c r="A8" s="47" t="s">
        <v>331</v>
      </c>
      <c r="B8" s="96" t="s">
        <v>209</v>
      </c>
      <c r="C8" s="27" t="s">
        <v>1</v>
      </c>
      <c r="D8" s="29"/>
      <c r="E8" s="50"/>
    </row>
    <row r="9" spans="1:5" ht="30" x14ac:dyDescent="0.25">
      <c r="A9" s="47" t="s">
        <v>332</v>
      </c>
      <c r="B9" s="96" t="s">
        <v>210</v>
      </c>
      <c r="C9" s="27" t="s">
        <v>1</v>
      </c>
      <c r="D9" s="29"/>
      <c r="E9" s="50"/>
    </row>
    <row r="10" spans="1:5" ht="30" x14ac:dyDescent="0.25">
      <c r="A10" s="47" t="s">
        <v>333</v>
      </c>
      <c r="B10" s="96" t="s">
        <v>339</v>
      </c>
      <c r="C10" s="27" t="s">
        <v>1</v>
      </c>
      <c r="D10" s="29"/>
      <c r="E10" s="50"/>
    </row>
    <row r="11" spans="1:5" x14ac:dyDescent="0.25">
      <c r="A11" s="47" t="s">
        <v>334</v>
      </c>
      <c r="B11" s="96" t="s">
        <v>211</v>
      </c>
      <c r="C11" s="27" t="s">
        <v>1</v>
      </c>
      <c r="D11" s="29"/>
      <c r="E11" s="50"/>
    </row>
    <row r="12" spans="1:5" ht="30" x14ac:dyDescent="0.25">
      <c r="A12" s="47" t="s">
        <v>335</v>
      </c>
      <c r="B12" s="96" t="s">
        <v>212</v>
      </c>
      <c r="C12" s="27" t="s">
        <v>1</v>
      </c>
      <c r="D12" s="29"/>
      <c r="E12" s="50" t="s">
        <v>1</v>
      </c>
    </row>
    <row r="13" spans="1:5" ht="15.75" customHeight="1" x14ac:dyDescent="0.25">
      <c r="A13" s="47" t="s">
        <v>336</v>
      </c>
      <c r="B13" s="96" t="s">
        <v>213</v>
      </c>
      <c r="C13" s="27" t="s">
        <v>1</v>
      </c>
      <c r="D13" s="29"/>
      <c r="E13" s="50"/>
    </row>
    <row r="14" spans="1:5" x14ac:dyDescent="0.25">
      <c r="A14" s="47" t="s">
        <v>337</v>
      </c>
      <c r="B14" s="96" t="s">
        <v>214</v>
      </c>
      <c r="C14" s="27" t="s">
        <v>1</v>
      </c>
      <c r="D14" s="29"/>
      <c r="E14" s="50"/>
    </row>
    <row r="15" spans="1:5" ht="30.75" thickBot="1" x14ac:dyDescent="0.3">
      <c r="A15" s="47" t="s">
        <v>338</v>
      </c>
      <c r="B15" s="96" t="s">
        <v>215</v>
      </c>
      <c r="C15" s="27" t="s">
        <v>1</v>
      </c>
      <c r="D15" s="29"/>
      <c r="E15" s="50"/>
    </row>
    <row r="16" spans="1:5" ht="15.75" hidden="1" thickBot="1" x14ac:dyDescent="0.3">
      <c r="A16" s="47" t="s">
        <v>316</v>
      </c>
      <c r="B16" s="86"/>
      <c r="C16" s="87">
        <f>SUM(C6:C15)</f>
        <v>0</v>
      </c>
      <c r="E16" s="50"/>
    </row>
    <row r="17" spans="1:5" ht="21.75" thickBot="1" x14ac:dyDescent="0.4">
      <c r="A17" s="53" t="s">
        <v>318</v>
      </c>
      <c r="B17" s="44" t="s">
        <v>312</v>
      </c>
      <c r="C17" s="56" t="s">
        <v>1</v>
      </c>
      <c r="D17" s="108" t="s">
        <v>95</v>
      </c>
      <c r="E17" s="35">
        <f>100*C24/12</f>
        <v>0</v>
      </c>
    </row>
    <row r="18" spans="1:5" ht="60" x14ac:dyDescent="0.25">
      <c r="A18" s="47" t="s">
        <v>319</v>
      </c>
      <c r="B18" s="96" t="s">
        <v>340</v>
      </c>
      <c r="C18" s="27" t="s">
        <v>1</v>
      </c>
      <c r="D18" s="29"/>
      <c r="E18" s="50"/>
    </row>
    <row r="19" spans="1:5" ht="30" x14ac:dyDescent="0.25">
      <c r="A19" s="47" t="s">
        <v>320</v>
      </c>
      <c r="B19" s="96" t="s">
        <v>314</v>
      </c>
      <c r="C19" s="27" t="s">
        <v>1</v>
      </c>
      <c r="D19" s="29"/>
      <c r="E19" s="50"/>
    </row>
    <row r="20" spans="1:5" ht="30" x14ac:dyDescent="0.25">
      <c r="A20" s="47" t="s">
        <v>321</v>
      </c>
      <c r="B20" s="96" t="s">
        <v>228</v>
      </c>
      <c r="C20" s="27" t="s">
        <v>1</v>
      </c>
      <c r="D20" s="29"/>
      <c r="E20" s="50"/>
    </row>
    <row r="21" spans="1:5" x14ac:dyDescent="0.25">
      <c r="A21" s="47" t="s">
        <v>322</v>
      </c>
      <c r="B21" s="96" t="s">
        <v>229</v>
      </c>
      <c r="C21" s="27" t="s">
        <v>1</v>
      </c>
      <c r="D21" s="29"/>
      <c r="E21" s="50"/>
    </row>
    <row r="22" spans="1:5" x14ac:dyDescent="0.25">
      <c r="A22" s="47" t="s">
        <v>323</v>
      </c>
      <c r="B22" s="96" t="s">
        <v>230</v>
      </c>
      <c r="C22" s="27" t="s">
        <v>1</v>
      </c>
      <c r="D22" s="29"/>
      <c r="E22" s="50"/>
    </row>
    <row r="23" spans="1:5" ht="30.75" thickBot="1" x14ac:dyDescent="0.3">
      <c r="A23" s="47" t="s">
        <v>324</v>
      </c>
      <c r="B23" s="96" t="s">
        <v>231</v>
      </c>
      <c r="C23" s="27" t="s">
        <v>1</v>
      </c>
      <c r="D23" s="29"/>
      <c r="E23" s="50"/>
    </row>
    <row r="24" spans="1:5" ht="15.75" hidden="1" thickBot="1" x14ac:dyDescent="0.3">
      <c r="A24" s="53" t="s">
        <v>318</v>
      </c>
      <c r="B24" s="55"/>
      <c r="C24" s="56">
        <f>SUM(C18:C23)</f>
        <v>0</v>
      </c>
      <c r="E24" s="50"/>
    </row>
    <row r="25" spans="1:5" ht="21" customHeight="1" thickBot="1" x14ac:dyDescent="0.4">
      <c r="A25" s="53" t="s">
        <v>325</v>
      </c>
      <c r="B25" s="57" t="s">
        <v>313</v>
      </c>
      <c r="C25" s="56"/>
      <c r="D25" s="108" t="s">
        <v>95</v>
      </c>
      <c r="E25" s="35">
        <f>100*C29/6</f>
        <v>0</v>
      </c>
    </row>
    <row r="26" spans="1:5" ht="30" x14ac:dyDescent="0.25">
      <c r="A26" s="47" t="s">
        <v>326</v>
      </c>
      <c r="B26" s="48" t="s">
        <v>226</v>
      </c>
      <c r="C26" s="27" t="s">
        <v>1</v>
      </c>
      <c r="D26" s="29"/>
    </row>
    <row r="27" spans="1:5" ht="45" x14ac:dyDescent="0.25">
      <c r="A27" s="47" t="s">
        <v>327</v>
      </c>
      <c r="B27" s="48" t="s">
        <v>315</v>
      </c>
      <c r="C27" s="27" t="s">
        <v>1</v>
      </c>
      <c r="D27" s="29"/>
    </row>
    <row r="28" spans="1:5" ht="45" x14ac:dyDescent="0.25">
      <c r="A28" s="47" t="s">
        <v>328</v>
      </c>
      <c r="B28" s="48" t="s">
        <v>227</v>
      </c>
      <c r="C28" s="27" t="s">
        <v>1</v>
      </c>
      <c r="D28" s="29"/>
    </row>
    <row r="29" spans="1:5" hidden="1" x14ac:dyDescent="0.25">
      <c r="A29" s="30" t="s">
        <v>325</v>
      </c>
      <c r="C29" s="30">
        <f>SUM(C26:C28)</f>
        <v>0</v>
      </c>
    </row>
    <row r="30" spans="1:5" ht="15.75" x14ac:dyDescent="0.25">
      <c r="A30" s="61"/>
      <c r="B30" s="61"/>
      <c r="C30" s="61"/>
      <c r="D30" s="61"/>
    </row>
  </sheetData>
  <sheetProtection algorithmName="SHA-512" hashValue="Iud6PKAT2H5p5Ebj4sDPg7dk1vU2uXDyyfJiAYVXAo7lo2F9D6T5Y9eb8Lf4rGaFaETMxDI2UP/RbEH1xMqOAw==" saltValue="7r7ASJqAMmm6W9m95HyAaQ==" spinCount="100000" sheet="1" objects="1" scenarios="1"/>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6:C15 C18:C23 C26:C28">
      <formula1>0</formula1>
      <formula2>2</formula2>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showRowColHeaders="0" workbookViewId="0"/>
  </sheetViews>
  <sheetFormatPr defaultRowHeight="15" x14ac:dyDescent="0.25"/>
  <cols>
    <col min="1" max="1" width="17.85546875" customWidth="1"/>
    <col min="2" max="2" width="85.28515625" customWidth="1"/>
    <col min="3" max="3" width="21" customWidth="1"/>
    <col min="4" max="4" width="42.85546875" customWidth="1"/>
    <col min="5" max="5" width="10.42578125" customWidth="1"/>
  </cols>
  <sheetData>
    <row r="1" spans="1:5" ht="27" thickBot="1" x14ac:dyDescent="0.45">
      <c r="B1" s="2" t="s">
        <v>45</v>
      </c>
      <c r="C1" s="1"/>
      <c r="D1" s="1"/>
      <c r="E1" s="1"/>
    </row>
    <row r="2" spans="1:5" ht="21.75" thickBot="1" x14ac:dyDescent="0.4">
      <c r="A2" s="3" t="s">
        <v>0</v>
      </c>
      <c r="B2" s="4" t="s">
        <v>1</v>
      </c>
      <c r="D2" s="110" t="s">
        <v>565</v>
      </c>
      <c r="E2" s="20">
        <f>100*(C11+C24)/32</f>
        <v>0</v>
      </c>
    </row>
    <row r="3" spans="1:5" ht="21.75" thickBot="1" x14ac:dyDescent="0.4">
      <c r="A3" s="5" t="s">
        <v>2</v>
      </c>
      <c r="B3" s="6"/>
      <c r="C3" s="15"/>
      <c r="D3" s="16" t="s">
        <v>1</v>
      </c>
      <c r="E3" s="8" t="s">
        <v>1</v>
      </c>
    </row>
    <row r="4" spans="1:5" ht="48" thickBot="1" x14ac:dyDescent="0.3">
      <c r="A4" s="1"/>
      <c r="B4" s="1"/>
      <c r="C4" s="17" t="s">
        <v>75</v>
      </c>
      <c r="D4" s="1"/>
      <c r="E4" s="1"/>
    </row>
    <row r="5" spans="1:5" ht="21.75" thickBot="1" x14ac:dyDescent="0.4">
      <c r="A5" s="24" t="s">
        <v>286</v>
      </c>
      <c r="B5" s="11" t="s">
        <v>281</v>
      </c>
      <c r="C5" s="9"/>
      <c r="D5" s="107" t="s">
        <v>95</v>
      </c>
      <c r="E5" s="20">
        <f>100*C11/10</f>
        <v>0</v>
      </c>
    </row>
    <row r="6" spans="1:5" ht="30" x14ac:dyDescent="0.25">
      <c r="A6" s="23" t="s">
        <v>287</v>
      </c>
      <c r="B6" s="18" t="s">
        <v>224</v>
      </c>
      <c r="C6" s="27" t="s">
        <v>1</v>
      </c>
      <c r="D6" s="12"/>
    </row>
    <row r="7" spans="1:5" ht="30" x14ac:dyDescent="0.25">
      <c r="A7" s="23" t="s">
        <v>288</v>
      </c>
      <c r="B7" s="18" t="s">
        <v>283</v>
      </c>
      <c r="C7" s="27" t="s">
        <v>1</v>
      </c>
      <c r="D7" s="12"/>
      <c r="E7" t="s">
        <v>1</v>
      </c>
    </row>
    <row r="8" spans="1:5" x14ac:dyDescent="0.25">
      <c r="A8" s="23" t="s">
        <v>307</v>
      </c>
      <c r="B8" s="18" t="s">
        <v>284</v>
      </c>
      <c r="C8" s="27" t="s">
        <v>1</v>
      </c>
      <c r="D8" s="12"/>
    </row>
    <row r="9" spans="1:5" x14ac:dyDescent="0.25">
      <c r="A9" s="23" t="s">
        <v>289</v>
      </c>
      <c r="B9" s="18" t="s">
        <v>225</v>
      </c>
      <c r="C9" s="27" t="s">
        <v>1</v>
      </c>
      <c r="D9" s="12"/>
    </row>
    <row r="10" spans="1:5" ht="15.75" thickBot="1" x14ac:dyDescent="0.3">
      <c r="A10" s="23" t="s">
        <v>290</v>
      </c>
      <c r="B10" s="18" t="s">
        <v>285</v>
      </c>
      <c r="C10" s="27" t="s">
        <v>1</v>
      </c>
      <c r="D10" s="12"/>
    </row>
    <row r="11" spans="1:5" ht="15.75" hidden="1" thickBot="1" x14ac:dyDescent="0.3">
      <c r="A11" s="23" t="s">
        <v>286</v>
      </c>
      <c r="B11" s="13"/>
      <c r="C11" s="14">
        <f>SUM(C6:C10)</f>
        <v>0</v>
      </c>
    </row>
    <row r="12" spans="1:5" ht="21.75" thickBot="1" x14ac:dyDescent="0.4">
      <c r="A12" s="25" t="s">
        <v>306</v>
      </c>
      <c r="B12" s="11" t="s">
        <v>282</v>
      </c>
      <c r="C12" s="10" t="s">
        <v>1</v>
      </c>
      <c r="D12" s="106" t="s">
        <v>95</v>
      </c>
      <c r="E12" s="20">
        <f>100*C24/22</f>
        <v>0</v>
      </c>
    </row>
    <row r="13" spans="1:5" ht="30" x14ac:dyDescent="0.25">
      <c r="A13" s="23" t="s">
        <v>291</v>
      </c>
      <c r="B13" s="21" t="s">
        <v>216</v>
      </c>
      <c r="C13" s="27" t="s">
        <v>1</v>
      </c>
      <c r="D13" s="12"/>
    </row>
    <row r="14" spans="1:5" ht="30" x14ac:dyDescent="0.25">
      <c r="A14" s="23" t="s">
        <v>293</v>
      </c>
      <c r="B14" s="18" t="s">
        <v>217</v>
      </c>
      <c r="C14" s="27" t="s">
        <v>1</v>
      </c>
      <c r="D14" s="12"/>
    </row>
    <row r="15" spans="1:5" ht="45" x14ac:dyDescent="0.25">
      <c r="A15" s="23" t="s">
        <v>294</v>
      </c>
      <c r="B15" s="18" t="s">
        <v>308</v>
      </c>
      <c r="C15" s="27" t="s">
        <v>1</v>
      </c>
      <c r="D15" s="12"/>
    </row>
    <row r="16" spans="1:5" ht="30" x14ac:dyDescent="0.25">
      <c r="A16" s="23" t="s">
        <v>295</v>
      </c>
      <c r="B16" s="18" t="s">
        <v>218</v>
      </c>
      <c r="C16" s="27" t="s">
        <v>1</v>
      </c>
      <c r="D16" s="12"/>
    </row>
    <row r="17" spans="1:4" ht="45" x14ac:dyDescent="0.25">
      <c r="A17" s="23" t="s">
        <v>296</v>
      </c>
      <c r="B17" s="18" t="s">
        <v>309</v>
      </c>
      <c r="C17" s="27" t="s">
        <v>1</v>
      </c>
      <c r="D17" s="12"/>
    </row>
    <row r="18" spans="1:4" ht="30" x14ac:dyDescent="0.25">
      <c r="A18" s="23" t="s">
        <v>297</v>
      </c>
      <c r="B18" s="18" t="s">
        <v>219</v>
      </c>
      <c r="C18" s="27" t="s">
        <v>1</v>
      </c>
      <c r="D18" s="12"/>
    </row>
    <row r="19" spans="1:4" ht="30" x14ac:dyDescent="0.25">
      <c r="A19" s="23" t="s">
        <v>298</v>
      </c>
      <c r="B19" s="18" t="s">
        <v>220</v>
      </c>
      <c r="C19" s="27" t="s">
        <v>1</v>
      </c>
      <c r="D19" s="12"/>
    </row>
    <row r="20" spans="1:4" ht="30" x14ac:dyDescent="0.25">
      <c r="A20" s="23" t="s">
        <v>299</v>
      </c>
      <c r="B20" s="22" t="s">
        <v>221</v>
      </c>
      <c r="C20" s="27" t="s">
        <v>1</v>
      </c>
      <c r="D20" s="12"/>
    </row>
    <row r="21" spans="1:4" ht="30" x14ac:dyDescent="0.25">
      <c r="A21" s="23" t="s">
        <v>300</v>
      </c>
      <c r="B21" s="18" t="s">
        <v>292</v>
      </c>
      <c r="C21" s="27" t="s">
        <v>1</v>
      </c>
      <c r="D21" s="12"/>
    </row>
    <row r="22" spans="1:4" ht="30" x14ac:dyDescent="0.25">
      <c r="A22" s="23" t="s">
        <v>301</v>
      </c>
      <c r="B22" s="18" t="s">
        <v>222</v>
      </c>
      <c r="C22" s="27" t="s">
        <v>1</v>
      </c>
      <c r="D22" s="12"/>
    </row>
    <row r="23" spans="1:4" ht="30" x14ac:dyDescent="0.25">
      <c r="A23" s="23" t="s">
        <v>302</v>
      </c>
      <c r="B23" s="18" t="s">
        <v>223</v>
      </c>
      <c r="C23" s="27" t="s">
        <v>1</v>
      </c>
      <c r="D23" s="12"/>
    </row>
    <row r="24" spans="1:4" hidden="1" x14ac:dyDescent="0.25">
      <c r="A24" s="23"/>
      <c r="B24" s="19"/>
      <c r="C24" s="10">
        <f>SUM(C13:C23)</f>
        <v>0</v>
      </c>
    </row>
    <row r="25" spans="1:4" ht="15.75" x14ac:dyDescent="0.25">
      <c r="A25" s="26"/>
      <c r="B25" s="7"/>
      <c r="C25" s="7"/>
      <c r="D25" s="7"/>
    </row>
  </sheetData>
  <sheetProtection algorithmName="SHA-512" hashValue="AkpEZIZUJtaHjfacKFc35NVDCzMTcLfic7PsQx7d0IyWudZCmmlYzrQeRXWG5ABIPx2keE7jxsNfq4WmJm9FBQ==" saltValue="aHMg5fXtdB7mdkR5vX3LLA==" spinCount="100000" sheet="1" objects="1" scenarios="1"/>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6:C10 C13:C23">
      <formula1>0</formula1>
      <formula2>2</formula2>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showGridLines="0" showRowColHeaders="0" zoomScaleNormal="100" workbookViewId="0"/>
  </sheetViews>
  <sheetFormatPr defaultRowHeight="15" x14ac:dyDescent="0.25"/>
  <cols>
    <col min="1" max="1" width="17.7109375" style="30" customWidth="1"/>
    <col min="2" max="2" width="85.28515625" style="30" customWidth="1"/>
    <col min="3" max="3" width="21" style="30" customWidth="1"/>
    <col min="4" max="4" width="39.28515625" style="30" customWidth="1"/>
    <col min="5" max="5" width="10.42578125" style="30" customWidth="1"/>
    <col min="6" max="16384" width="9.140625" style="30"/>
  </cols>
  <sheetData>
    <row r="1" spans="1:5" ht="27" thickBot="1" x14ac:dyDescent="0.45">
      <c r="B1" s="31" t="s">
        <v>242</v>
      </c>
      <c r="C1" s="32"/>
      <c r="D1" s="32"/>
      <c r="E1" s="32"/>
    </row>
    <row r="2" spans="1:5" ht="21.75" thickBot="1" x14ac:dyDescent="0.4">
      <c r="A2" s="33" t="s">
        <v>0</v>
      </c>
      <c r="B2" s="34" t="s">
        <v>1</v>
      </c>
      <c r="D2" s="111" t="s">
        <v>305</v>
      </c>
      <c r="E2" s="35">
        <f>100*(C17+C30)/44</f>
        <v>0</v>
      </c>
    </row>
    <row r="3" spans="1:5" ht="21.75" thickBot="1" x14ac:dyDescent="0.4">
      <c r="A3" s="36" t="s">
        <v>2</v>
      </c>
      <c r="B3" s="37"/>
      <c r="C3" s="38"/>
      <c r="D3" s="112"/>
      <c r="E3" s="113"/>
    </row>
    <row r="4" spans="1:5" ht="48" thickBot="1" x14ac:dyDescent="0.3">
      <c r="A4" s="32"/>
      <c r="B4" s="32"/>
      <c r="C4" s="41" t="s">
        <v>75</v>
      </c>
      <c r="D4" s="114"/>
      <c r="E4" s="32"/>
    </row>
    <row r="5" spans="1:5" ht="21.75" thickBot="1" x14ac:dyDescent="0.4">
      <c r="A5" s="81" t="s">
        <v>258</v>
      </c>
      <c r="B5" s="44" t="s">
        <v>243</v>
      </c>
      <c r="C5" s="45"/>
      <c r="D5" s="115" t="s">
        <v>95</v>
      </c>
      <c r="E5" s="35">
        <f>100*C17/22</f>
        <v>0</v>
      </c>
    </row>
    <row r="6" spans="1:5" x14ac:dyDescent="0.25">
      <c r="A6" s="47" t="s">
        <v>259</v>
      </c>
      <c r="B6" s="48" t="s">
        <v>232</v>
      </c>
      <c r="C6" s="27" t="s">
        <v>1</v>
      </c>
      <c r="D6" s="28"/>
    </row>
    <row r="7" spans="1:5" x14ac:dyDescent="0.25">
      <c r="A7" s="47" t="s">
        <v>260</v>
      </c>
      <c r="B7" s="48" t="s">
        <v>233</v>
      </c>
      <c r="C7" s="27" t="s">
        <v>1</v>
      </c>
      <c r="D7" s="28"/>
      <c r="E7" s="30" t="s">
        <v>1</v>
      </c>
    </row>
    <row r="8" spans="1:5" x14ac:dyDescent="0.25">
      <c r="A8" s="47" t="s">
        <v>261</v>
      </c>
      <c r="B8" s="48" t="s">
        <v>235</v>
      </c>
      <c r="C8" s="27" t="s">
        <v>1</v>
      </c>
      <c r="D8" s="28"/>
    </row>
    <row r="9" spans="1:5" x14ac:dyDescent="0.25">
      <c r="A9" s="47" t="s">
        <v>262</v>
      </c>
      <c r="B9" s="48" t="s">
        <v>234</v>
      </c>
      <c r="C9" s="27" t="s">
        <v>1</v>
      </c>
      <c r="D9" s="28"/>
    </row>
    <row r="10" spans="1:5" x14ac:dyDescent="0.25">
      <c r="A10" s="47" t="s">
        <v>263</v>
      </c>
      <c r="B10" s="48" t="s">
        <v>252</v>
      </c>
      <c r="C10" s="27" t="s">
        <v>1</v>
      </c>
      <c r="D10" s="28"/>
    </row>
    <row r="11" spans="1:5" ht="30" x14ac:dyDescent="0.25">
      <c r="A11" s="47" t="s">
        <v>264</v>
      </c>
      <c r="B11" s="48" t="s">
        <v>251</v>
      </c>
      <c r="C11" s="27" t="s">
        <v>1</v>
      </c>
      <c r="D11" s="28"/>
    </row>
    <row r="12" spans="1:5" x14ac:dyDescent="0.25">
      <c r="A12" s="47" t="s">
        <v>265</v>
      </c>
      <c r="B12" s="48" t="s">
        <v>254</v>
      </c>
      <c r="C12" s="27" t="s">
        <v>1</v>
      </c>
      <c r="D12" s="28"/>
    </row>
    <row r="13" spans="1:5" ht="30" x14ac:dyDescent="0.25">
      <c r="A13" s="47" t="s">
        <v>266</v>
      </c>
      <c r="B13" s="48" t="s">
        <v>256</v>
      </c>
      <c r="C13" s="27" t="s">
        <v>1</v>
      </c>
      <c r="D13" s="28"/>
    </row>
    <row r="14" spans="1:5" ht="45" x14ac:dyDescent="0.25">
      <c r="A14" s="47" t="s">
        <v>267</v>
      </c>
      <c r="B14" s="48" t="s">
        <v>257</v>
      </c>
      <c r="C14" s="27" t="s">
        <v>1</v>
      </c>
      <c r="D14" s="28"/>
    </row>
    <row r="15" spans="1:5" ht="30" x14ac:dyDescent="0.25">
      <c r="A15" s="47" t="s">
        <v>268</v>
      </c>
      <c r="B15" s="48" t="s">
        <v>255</v>
      </c>
      <c r="C15" s="27" t="s">
        <v>1</v>
      </c>
      <c r="D15" s="28"/>
    </row>
    <row r="16" spans="1:5" ht="30.75" thickBot="1" x14ac:dyDescent="0.3">
      <c r="A16" s="47" t="s">
        <v>269</v>
      </c>
      <c r="B16" s="48" t="s">
        <v>303</v>
      </c>
      <c r="C16" s="27" t="s">
        <v>1</v>
      </c>
      <c r="D16" s="28"/>
    </row>
    <row r="17" spans="1:5" ht="15.75" hidden="1" thickBot="1" x14ac:dyDescent="0.3">
      <c r="A17" s="47" t="s">
        <v>258</v>
      </c>
      <c r="B17" s="86"/>
      <c r="C17" s="87">
        <f>SUM(C6:C16)</f>
        <v>0</v>
      </c>
      <c r="D17" s="47"/>
    </row>
    <row r="18" spans="1:5" ht="21.75" thickBot="1" x14ac:dyDescent="0.4">
      <c r="A18" s="53" t="s">
        <v>270</v>
      </c>
      <c r="B18" s="44" t="s">
        <v>245</v>
      </c>
      <c r="C18" s="56" t="s">
        <v>1</v>
      </c>
      <c r="D18" s="111" t="s">
        <v>95</v>
      </c>
      <c r="E18" s="35">
        <f>100*C30/22</f>
        <v>0</v>
      </c>
    </row>
    <row r="19" spans="1:5" x14ac:dyDescent="0.25">
      <c r="A19" s="47" t="s">
        <v>271</v>
      </c>
      <c r="B19" s="51" t="s">
        <v>244</v>
      </c>
      <c r="C19" s="27" t="s">
        <v>1</v>
      </c>
      <c r="D19" s="28"/>
    </row>
    <row r="20" spans="1:5" ht="30" x14ac:dyDescent="0.25">
      <c r="A20" s="47" t="s">
        <v>279</v>
      </c>
      <c r="B20" s="51" t="s">
        <v>280</v>
      </c>
      <c r="C20" s="27" t="s">
        <v>1</v>
      </c>
      <c r="D20" s="28"/>
    </row>
    <row r="21" spans="1:5" x14ac:dyDescent="0.25">
      <c r="A21" s="47" t="s">
        <v>272</v>
      </c>
      <c r="B21" s="116" t="s">
        <v>246</v>
      </c>
      <c r="C21" s="27" t="s">
        <v>1</v>
      </c>
      <c r="D21" s="28"/>
    </row>
    <row r="22" spans="1:5" ht="30" x14ac:dyDescent="0.25">
      <c r="A22" s="47" t="s">
        <v>273</v>
      </c>
      <c r="B22" s="51" t="s">
        <v>247</v>
      </c>
      <c r="C22" s="27" t="s">
        <v>1</v>
      </c>
      <c r="D22" s="28"/>
    </row>
    <row r="23" spans="1:5" ht="30" x14ac:dyDescent="0.25">
      <c r="A23" s="88" t="s">
        <v>274</v>
      </c>
      <c r="B23" s="51" t="s">
        <v>253</v>
      </c>
      <c r="C23" s="27" t="s">
        <v>1</v>
      </c>
      <c r="D23" s="28"/>
    </row>
    <row r="24" spans="1:5" ht="30" x14ac:dyDescent="0.25">
      <c r="A24" s="47" t="s">
        <v>275</v>
      </c>
      <c r="B24" s="51" t="s">
        <v>278</v>
      </c>
      <c r="C24" s="27" t="s">
        <v>1</v>
      </c>
      <c r="D24" s="28"/>
    </row>
    <row r="25" spans="1:5" x14ac:dyDescent="0.25">
      <c r="A25" s="47" t="s">
        <v>276</v>
      </c>
      <c r="B25" s="48" t="s">
        <v>387</v>
      </c>
      <c r="C25" s="27" t="s">
        <v>1</v>
      </c>
      <c r="D25" s="28"/>
    </row>
    <row r="26" spans="1:5" x14ac:dyDescent="0.25">
      <c r="A26" s="47" t="s">
        <v>277</v>
      </c>
      <c r="B26" s="48" t="s">
        <v>388</v>
      </c>
      <c r="C26" s="27" t="s">
        <v>1</v>
      </c>
      <c r="D26" s="28"/>
    </row>
    <row r="27" spans="1:5" x14ac:dyDescent="0.25">
      <c r="A27" s="47" t="s">
        <v>304</v>
      </c>
      <c r="B27" s="116" t="s">
        <v>248</v>
      </c>
      <c r="C27" s="27" t="s">
        <v>1</v>
      </c>
      <c r="D27" s="28"/>
    </row>
    <row r="28" spans="1:5" x14ac:dyDescent="0.25">
      <c r="A28" s="47" t="s">
        <v>389</v>
      </c>
      <c r="B28" s="116" t="s">
        <v>249</v>
      </c>
      <c r="C28" s="27" t="s">
        <v>1</v>
      </c>
      <c r="D28" s="28"/>
    </row>
    <row r="29" spans="1:5" x14ac:dyDescent="0.25">
      <c r="A29" s="47" t="s">
        <v>390</v>
      </c>
      <c r="B29" s="116" t="s">
        <v>250</v>
      </c>
      <c r="C29" s="27" t="s">
        <v>1</v>
      </c>
      <c r="D29" s="28"/>
    </row>
    <row r="30" spans="1:5" hidden="1" x14ac:dyDescent="0.25">
      <c r="B30" s="117"/>
      <c r="C30" s="56">
        <f>SUM(C19:C29)</f>
        <v>0</v>
      </c>
      <c r="D30" s="51"/>
    </row>
    <row r="31" spans="1:5" ht="15.75" x14ac:dyDescent="0.25">
      <c r="A31" s="61"/>
      <c r="B31" s="61"/>
      <c r="C31" s="61"/>
      <c r="D31" s="61"/>
    </row>
  </sheetData>
  <sheetProtection algorithmName="SHA-512" hashValue="B+BbgZiJ0ZJC6fQuFK26Fv5l4QjA9R+tfbIBja3uy1X40+aj0pb6ePWfeb7TDEkxoxzQOkc4F3GXN6ASzwolkA==" saltValue="zU7KnZRfqro/JErLtHWKhA==" spinCount="100000" sheet="1" objects="1" scenarios="1"/>
  <dataValidations count="1">
    <dataValidation type="whole" errorStyle="warning" allowBlank="1" showInputMessage="1" showErrorMessage="1" error="Opgelet : je mag enkel 2, 1 of 0 invoeren:_x000a_2 = &quot;bewering is helemaal waar&quot;_x000a_1 = &quot;bewering is gedeeltelijk waar&quot;_x000a_0 = &quot;bewering is onwaar&quot;" sqref="C6:C16 C19:C29">
      <formula1>0</formula1>
      <formula2>2</formula2>
    </dataValidation>
  </dataValidations>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58F8667FABBC4D91505AB0B64B392E" ma:contentTypeVersion="3" ma:contentTypeDescription="Create a new document." ma:contentTypeScope="" ma:versionID="4c5d61acd78579890ccf63bba0b916a6">
  <xsd:schema xmlns:xsd="http://www.w3.org/2001/XMLSchema" xmlns:xs="http://www.w3.org/2001/XMLSchema" xmlns:p="http://schemas.microsoft.com/office/2006/metadata/properties" xmlns:ns2="ed69119d-a87e-4771-b77e-8ec1da09ffa6" xmlns:ns3="558661d1-a7ce-4792-8297-fe619a46ab4a" xmlns:ns4="b55ec1da-5331-4792-85f6-7d8eb5b30ff2" xmlns:ns5="2e327e28-8ade-4c38-998a-bd055544dd05" targetNamespace="http://schemas.microsoft.com/office/2006/metadata/properties" ma:root="true" ma:fieldsID="91b5cb213f1b6df459c6db63802500cd" ns2:_="" ns3:_="" ns4:_="" ns5:_="">
    <xsd:import namespace="ed69119d-a87e-4771-b77e-8ec1da09ffa6"/>
    <xsd:import namespace="558661d1-a7ce-4792-8297-fe619a46ab4a"/>
    <xsd:import namespace="b55ec1da-5331-4792-85f6-7d8eb5b30ff2"/>
    <xsd:import namespace="2e327e28-8ade-4c38-998a-bd055544dd05"/>
    <xsd:element name="properties">
      <xsd:complexType>
        <xsd:sequence>
          <xsd:element name="documentManagement">
            <xsd:complexType>
              <xsd:all>
                <xsd:element ref="ns2:SharedWithUsers" minOccurs="0"/>
                <xsd:element ref="ns3:SharingHintHash" minOccurs="0"/>
                <xsd:element ref="ns4:SharedWithDetails" minOccurs="0"/>
                <xsd:element ref="ns4:_dlc_DocId" minOccurs="0"/>
                <xsd:element ref="ns4:_dlc_DocIdUrl" minOccurs="0"/>
                <xsd:element ref="ns4:_dlc_DocIdPersistId"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9119d-a87e-4771-b77e-8ec1da09ff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661d1-a7ce-4792-8297-fe619a46ab4a"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ec1da-5331-4792-85f6-7d8eb5b30ff2"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327e28-8ade-4c38-998a-bd055544dd05"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55ec1da-5331-4792-85f6-7d8eb5b30ff2">P6SS7ZPURDYD-127-2560</_dlc_DocId>
    <_dlc_DocIdUrl xmlns="b55ec1da-5331-4792-85f6-7d8eb5b30ff2">
      <Url>https://toerismevlaanderen.sharepoint.com/sites/teams/QM/_layouts/15/DocIdRedir.aspx?ID=P6SS7ZPURDYD-127-2560</Url>
      <Description>P6SS7ZPURDYD-127-2560</Description>
    </_dlc_DocIdUrl>
  </documentManagement>
</p:properties>
</file>

<file path=customXml/itemProps1.xml><?xml version="1.0" encoding="utf-8"?>
<ds:datastoreItem xmlns:ds="http://schemas.openxmlformats.org/officeDocument/2006/customXml" ds:itemID="{9FA4ABFD-8A44-4BF6-9D98-55FDE2357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9119d-a87e-4771-b77e-8ec1da09ffa6"/>
    <ds:schemaRef ds:uri="558661d1-a7ce-4792-8297-fe619a46ab4a"/>
    <ds:schemaRef ds:uri="b55ec1da-5331-4792-85f6-7d8eb5b30ff2"/>
    <ds:schemaRef ds:uri="2e327e28-8ade-4c38-998a-bd055544d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4AFBF-388F-4227-9EB5-AA95461B7CE8}">
  <ds:schemaRefs>
    <ds:schemaRef ds:uri="http://schemas.microsoft.com/sharepoint/events"/>
  </ds:schemaRefs>
</ds:datastoreItem>
</file>

<file path=customXml/itemProps3.xml><?xml version="1.0" encoding="utf-8"?>
<ds:datastoreItem xmlns:ds="http://schemas.openxmlformats.org/officeDocument/2006/customXml" ds:itemID="{5B54E7FE-361B-4FBE-9399-7F11AE3FCC3A}">
  <ds:schemaRefs>
    <ds:schemaRef ds:uri="http://schemas.microsoft.com/sharepoint/v3/contenttype/forms"/>
  </ds:schemaRefs>
</ds:datastoreItem>
</file>

<file path=customXml/itemProps4.xml><?xml version="1.0" encoding="utf-8"?>
<ds:datastoreItem xmlns:ds="http://schemas.openxmlformats.org/officeDocument/2006/customXml" ds:itemID="{CF41844A-338B-434B-A5C6-BB161D665268}">
  <ds:schemaRefs>
    <ds:schemaRef ds:uri="2e327e28-8ade-4c38-998a-bd055544dd05"/>
    <ds:schemaRef ds:uri="http://purl.org/dc/terms/"/>
    <ds:schemaRef ds:uri="ed69119d-a87e-4771-b77e-8ec1da09ffa6"/>
    <ds:schemaRef ds:uri="558661d1-a7ce-4792-8297-fe619a46ab4a"/>
    <ds:schemaRef ds:uri="http://schemas.microsoft.com/office/2006/documentManagement/types"/>
    <ds:schemaRef ds:uri="http://schemas.microsoft.com/office/infopath/2007/PartnerControls"/>
    <ds:schemaRef ds:uri="http://purl.org/dc/elements/1.1/"/>
    <ds:schemaRef ds:uri="http://schemas.microsoft.com/office/2006/metadata/properties"/>
    <ds:schemaRef ds:uri="b55ec1da-5331-4792-85f6-7d8eb5b30ff2"/>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HOME</vt:lpstr>
      <vt:lpstr>Content &amp; Media</vt:lpstr>
      <vt:lpstr>HR-beleid</vt:lpstr>
      <vt:lpstr>Infrastructuur &amp; Inrichting</vt:lpstr>
      <vt:lpstr>Klantgerichte dienstverlening</vt:lpstr>
      <vt:lpstr>Management</vt:lpstr>
      <vt:lpstr>Marketing&amp;Communicatie</vt:lpstr>
      <vt:lpstr>MVO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Yzewyn, Dirk</dc:creator>
  <cp:lastModifiedBy>Yzewyn, Dirk</cp:lastModifiedBy>
  <cp:lastPrinted>2015-12-12T18:40:59Z</cp:lastPrinted>
  <dcterms:created xsi:type="dcterms:W3CDTF">2015-12-11T11:11:47Z</dcterms:created>
  <dcterms:modified xsi:type="dcterms:W3CDTF">2017-08-25T12:17:58Z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0x0101001E58F8667FABBC4D91505AB0B64B392E</vt:lpwstr>
  </property>
  <property fmtid="{D5CDD505-2E9C-101B-9397-08002B2CF9AE}" pid="3" name="_dlc_DocIdItemGuid">
    <vt:lpwstr>008d76dd-f474-474f-885b-351ddef8305c</vt:lpwstr>
  </property>
</Properties>
</file>